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C:\Users\Usuario\Google Drive\2. Maria Angelica\CARPETA MARIA ANGELICA GARCIA PEREZ\CONVOCATORIA PÚBLICA 03 DE 2019\"/>
    </mc:Choice>
  </mc:AlternateContent>
  <xr:revisionPtr revIDLastSave="0" documentId="8_{42B1E1D8-8C69-45E5-B4B6-86ABEC277D5F}" xr6:coauthVersionLast="43" xr6:coauthVersionMax="43" xr10:uidLastSave="{00000000-0000-0000-0000-000000000000}"/>
  <bookViews>
    <workbookView xWindow="-120" yWindow="-120" windowWidth="20730" windowHeight="11160" tabRatio="880" activeTab="3" xr2:uid="{00000000-000D-0000-FFFF-FFFF00000000}"/>
  </bookViews>
  <sheets>
    <sheet name="1- Actores" sheetId="1" r:id="rId1"/>
    <sheet name="2 - IdentificacionAdaptaciones" sheetId="2" r:id="rId2"/>
    <sheet name="EstimaciónRolesCosto" sheetId="8" r:id="rId3"/>
    <sheet name="Cronograma" sheetId="9" r:id="rId4"/>
  </sheets>
  <definedNames>
    <definedName name="__xlnm._FilterDatabase" localSheetId="1">'2 - IdentificacionAdaptaciones'!$C$10:$E$10</definedName>
    <definedName name="_xlnm._FilterDatabase" localSheetId="1" hidden="1">'2 - IdentificacionAdaptaciones'!$C$10:$F$61</definedName>
    <definedName name="COMPLEJIDAD">#N/A</definedName>
    <definedName name="EF">#REF!</definedName>
    <definedName name="ESCR_BOG">"#ref!"</definedName>
    <definedName name="ESCR_PER">"#ref!"</definedName>
    <definedName name="PC_ARQ">"#ref!"</definedName>
    <definedName name="PC_DG">"#ref!"</definedName>
    <definedName name="PC_DOC">"#ref!"</definedName>
    <definedName name="PC_GP">"#ref!"</definedName>
    <definedName name="PC_IAYD">"#ref!"</definedName>
    <definedName name="PC_ID">"#ref!"</definedName>
    <definedName name="PC_IP">"#ref!"</definedName>
    <definedName name="PC_IR">"#ref!"</definedName>
    <definedName name="PC_LAYD">"#ref!"</definedName>
    <definedName name="PC_LD">"#ref!"</definedName>
    <definedName name="PC_LP">"#ref!"</definedName>
    <definedName name="PC_LR">"#ref!"</definedName>
    <definedName name="PC_SEG">"#ref!"</definedName>
    <definedName name="TAW">#REF!</definedName>
    <definedName name="TBF">#REF!</definedName>
    <definedName name="TCF">#REF!</definedName>
    <definedName name="UUCP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5" i="8" l="1"/>
  <c r="F8" i="1"/>
  <c r="F63" i="2"/>
  <c r="F62" i="2"/>
  <c r="F61" i="2"/>
  <c r="F54" i="2"/>
  <c r="F53" i="2"/>
  <c r="F46" i="2"/>
  <c r="F45" i="2"/>
  <c r="F37" i="2"/>
  <c r="F31" i="2"/>
  <c r="F27" i="2"/>
  <c r="F22" i="2"/>
  <c r="F21" i="2"/>
  <c r="F13" i="2"/>
  <c r="K11" i="2"/>
  <c r="F11" i="2"/>
  <c r="K13" i="2"/>
  <c r="K66" i="2"/>
  <c r="F66" i="2"/>
  <c r="K65" i="2"/>
  <c r="F65" i="2"/>
  <c r="K64" i="2"/>
  <c r="F64" i="2"/>
  <c r="K63" i="2"/>
  <c r="K62" i="2"/>
  <c r="K56" i="2"/>
  <c r="F56" i="2"/>
  <c r="K55" i="2"/>
  <c r="F55" i="2"/>
  <c r="K54" i="2"/>
  <c r="K53" i="2"/>
  <c r="K52" i="2"/>
  <c r="F52" i="2"/>
  <c r="K51" i="2"/>
  <c r="F51" i="2"/>
  <c r="K50" i="2"/>
  <c r="F50" i="2"/>
  <c r="K49" i="2"/>
  <c r="F49" i="2"/>
  <c r="K48" i="2"/>
  <c r="F48" i="2"/>
  <c r="K47" i="2"/>
  <c r="F47" i="2"/>
  <c r="K46" i="2"/>
  <c r="K45" i="2"/>
  <c r="K44" i="2"/>
  <c r="F44" i="2"/>
  <c r="K43" i="2"/>
  <c r="F43" i="2"/>
  <c r="K42" i="2"/>
  <c r="F42" i="2"/>
  <c r="K41" i="2"/>
  <c r="F41" i="2"/>
  <c r="K39" i="2"/>
  <c r="F39" i="2"/>
  <c r="K38" i="2"/>
  <c r="F38" i="2"/>
  <c r="K37" i="2"/>
  <c r="K36" i="2"/>
  <c r="F36" i="2"/>
  <c r="K35" i="2"/>
  <c r="F35" i="2"/>
  <c r="K34" i="2"/>
  <c r="F34" i="2"/>
  <c r="K26" i="2"/>
  <c r="F26" i="2"/>
  <c r="K25" i="2"/>
  <c r="F25" i="2"/>
  <c r="K24" i="2"/>
  <c r="F24" i="2"/>
  <c r="K23" i="2"/>
  <c r="F23" i="2"/>
  <c r="K22" i="2"/>
  <c r="K28" i="2"/>
  <c r="F28" i="2"/>
  <c r="K17" i="2"/>
  <c r="F17" i="2"/>
  <c r="R20" i="9"/>
  <c r="R21" i="9"/>
  <c r="Q20" i="9"/>
  <c r="O20" i="9"/>
  <c r="N20" i="9"/>
  <c r="L20" i="9"/>
  <c r="L21" i="9"/>
  <c r="K20" i="9"/>
  <c r="H20" i="9"/>
  <c r="C20" i="9"/>
  <c r="H21" i="9"/>
  <c r="I10" i="8"/>
  <c r="I9" i="8"/>
  <c r="K61" i="2"/>
  <c r="K60" i="2"/>
  <c r="F60" i="2"/>
  <c r="K59" i="2"/>
  <c r="F59" i="2"/>
  <c r="K58" i="2"/>
  <c r="F58" i="2"/>
  <c r="K57" i="2"/>
  <c r="F57" i="2"/>
  <c r="K40" i="2"/>
  <c r="F40" i="2"/>
  <c r="K33" i="2"/>
  <c r="F33" i="2"/>
  <c r="K32" i="2"/>
  <c r="F32" i="2"/>
  <c r="K31" i="2"/>
  <c r="K30" i="2"/>
  <c r="F30" i="2"/>
  <c r="K29" i="2"/>
  <c r="F29" i="2"/>
  <c r="K27" i="2"/>
  <c r="K21" i="2"/>
  <c r="K20" i="2"/>
  <c r="F20" i="2"/>
  <c r="K19" i="2"/>
  <c r="F19" i="2"/>
  <c r="K18" i="2"/>
  <c r="F18" i="2"/>
  <c r="K16" i="2"/>
  <c r="F16" i="2"/>
  <c r="K15" i="2"/>
  <c r="F15" i="2"/>
  <c r="K14" i="2"/>
  <c r="F14" i="2"/>
  <c r="K12" i="2"/>
  <c r="F12" i="2"/>
  <c r="F5" i="2"/>
  <c r="E6" i="2"/>
  <c r="F6" i="2"/>
  <c r="F4" i="2"/>
  <c r="E5" i="2"/>
  <c r="O21" i="9"/>
  <c r="F9" i="2"/>
  <c r="G3" i="8"/>
  <c r="G13" i="8"/>
  <c r="G5" i="8"/>
  <c r="G12" i="8"/>
  <c r="G7" i="8"/>
  <c r="I7" i="8"/>
  <c r="G11" i="8"/>
  <c r="I11" i="8"/>
  <c r="G10" i="8"/>
  <c r="G9" i="8"/>
  <c r="G8" i="8"/>
  <c r="I8" i="8"/>
  <c r="G6" i="8"/>
  <c r="I13" i="8"/>
  <c r="I5" i="8"/>
  <c r="I6" i="8"/>
  <c r="I12" i="8"/>
  <c r="I15" i="8"/>
  <c r="I17" i="8"/>
  <c r="G15" i="8"/>
  <c r="F15" i="8"/>
  <c r="B6" i="1"/>
  <c r="B7" i="1"/>
</calcChain>
</file>

<file path=xl/sharedStrings.xml><?xml version="1.0" encoding="utf-8"?>
<sst xmlns="http://schemas.openxmlformats.org/spreadsheetml/2006/main" count="215" uniqueCount="122">
  <si>
    <t>COMPLEJO</t>
  </si>
  <si>
    <t>Complejidad</t>
  </si>
  <si>
    <t>SIMPLE</t>
  </si>
  <si>
    <t>Administrar perfiles</t>
  </si>
  <si>
    <t>Administrar usuarios</t>
  </si>
  <si>
    <t>Habilitar de acuerdo al perfil</t>
  </si>
  <si>
    <t>Tipo de Actor</t>
  </si>
  <si>
    <t>Descripción</t>
  </si>
  <si>
    <t>Actor</t>
  </si>
  <si>
    <t>Identificación</t>
  </si>
  <si>
    <t>Autenticar usuarios</t>
  </si>
  <si>
    <t>Asociar usuarios con perfiles</t>
  </si>
  <si>
    <t>Ingresar al sistema</t>
  </si>
  <si>
    <t>1. Estadísticos</t>
  </si>
  <si>
    <t>Horas Resultante</t>
  </si>
  <si>
    <t>Agregar filas para las adaptaciones / creaciones relacionadas</t>
  </si>
  <si>
    <t>0. Presentación Plan de Proyecto</t>
  </si>
  <si>
    <t>Promedio</t>
  </si>
  <si>
    <t>Ingresar una línea por actor</t>
  </si>
  <si>
    <t>Juicio de Experto Fábrica de Software</t>
  </si>
  <si>
    <t>Juicio de Experto Delegado Supervisor</t>
  </si>
  <si>
    <t>Valor Mínimo</t>
  </si>
  <si>
    <t>Valor Máximo</t>
  </si>
  <si>
    <t>Tipos de Adaptaciones / Creaciones</t>
  </si>
  <si>
    <t>- Simple: Tres o menos interacciones.
- Promedio: entre 4 o 7 interacciones.
- Complejos: 8 a 12.interacciones
Nota: Mayor a 12 interacciones se debe dividir</t>
  </si>
  <si>
    <t>PROMEDIO</t>
  </si>
  <si>
    <t>Inventario y complejidad de actores (Este documento primer hoja)</t>
  </si>
  <si>
    <t>Aprobación de Estimación</t>
  </si>
  <si>
    <t>Presentación y Aprobación de Equipo de Trabajo (Por Rol)</t>
  </si>
  <si>
    <t>Disciplina</t>
  </si>
  <si>
    <t xml:space="preserve">% </t>
  </si>
  <si>
    <t>Rol</t>
  </si>
  <si>
    <t>%</t>
  </si>
  <si>
    <t>Gerente de Proyecto</t>
  </si>
  <si>
    <t>Experto en seguridad</t>
  </si>
  <si>
    <t>Documentador</t>
  </si>
  <si>
    <t>Arquitecto de Software</t>
  </si>
  <si>
    <t>Diseñador gráfico</t>
  </si>
  <si>
    <t>Estimación Resultante</t>
  </si>
  <si>
    <t>Gerencia Desarrollo</t>
  </si>
  <si>
    <t>Desarrollo</t>
  </si>
  <si>
    <t>Calidad y Pruebas</t>
  </si>
  <si>
    <t>Preparación y Aprobación Cronograma (Hoja Cronograma)</t>
  </si>
  <si>
    <t>Complejidad
(SIMPLE, PROMEDIO, COMPLEJO))</t>
  </si>
  <si>
    <t>Promedio
(de Juicio de Expertos)</t>
  </si>
  <si>
    <t>Fecha Inicio</t>
  </si>
  <si>
    <t>Fecha Fin</t>
  </si>
  <si>
    <t>Asignados</t>
  </si>
  <si>
    <t>Estado</t>
  </si>
  <si>
    <t>Soporte</t>
  </si>
  <si>
    <t>Diseño Funcional</t>
  </si>
  <si>
    <t>Diseño Técnico</t>
  </si>
  <si>
    <t>Pruebas de Integración</t>
  </si>
  <si>
    <t>Análisis y Viabilidad</t>
  </si>
  <si>
    <t>Pruebas Funcionales</t>
  </si>
  <si>
    <t>Pruebas Sistema</t>
  </si>
  <si>
    <t>Pruebas de Aceptación</t>
  </si>
  <si>
    <t>Implantación</t>
  </si>
  <si>
    <t>Gestión de la configuración</t>
  </si>
  <si>
    <t>Aseguramiento de Calidad</t>
  </si>
  <si>
    <t>Tecnologías</t>
  </si>
  <si>
    <t>No Aplica</t>
  </si>
  <si>
    <t>Ingenieros Senior</t>
  </si>
  <si>
    <t>Especificar</t>
  </si>
  <si>
    <t>Especificación de Requerimientos</t>
  </si>
  <si>
    <t>Análisis y Diseño</t>
  </si>
  <si>
    <t>Profesionales asignados con mínimo tres (3) años de Experiencia en el rol (Todos) y tecnologías requeridas (Desarrolladores)</t>
  </si>
  <si>
    <t>Requeridos</t>
  </si>
  <si>
    <t>Estimar si se requiere para la adaptación / creación el rol especifico</t>
  </si>
  <si>
    <t>SI</t>
  </si>
  <si>
    <t>Estimadas Global</t>
  </si>
  <si>
    <t>Definitiva</t>
  </si>
  <si>
    <t>Horas Estimadas</t>
  </si>
  <si>
    <t>Real Ejecutadas</t>
  </si>
  <si>
    <t>Total</t>
  </si>
  <si>
    <t>Desviación</t>
  </si>
  <si>
    <t>Mes 1</t>
  </si>
  <si>
    <t>Planeadas</t>
  </si>
  <si>
    <t>Mes 2</t>
  </si>
  <si>
    <t>Mes n</t>
  </si>
  <si>
    <t>NO</t>
  </si>
  <si>
    <t>Costo Promedio (Cada Profesional Asignado mínimo tres (3) años de Experiencia en el rol (todos) y las Tecnologías (Desarrolladores)</t>
  </si>
  <si>
    <t>Artefactos</t>
  </si>
  <si>
    <t>Preparación y Aprobación Hitos de Facturación contra productos</t>
  </si>
  <si>
    <t>Modificar según sea el caso</t>
  </si>
  <si>
    <t>2. CRUD Registros Únicos (RENE)</t>
  </si>
  <si>
    <t>Crear</t>
  </si>
  <si>
    <t>Leer</t>
  </si>
  <si>
    <t>Actualizar</t>
  </si>
  <si>
    <t>Eliminar</t>
  </si>
  <si>
    <t>3. Autenticación, Autorización, GESTIÓN USUARIOS</t>
  </si>
  <si>
    <t>4. Transacciones del Negocio</t>
  </si>
  <si>
    <t>5. Operaciones de Auditoria - Supervisión</t>
  </si>
  <si>
    <t>6. Operaciones de Usuario de Sistema</t>
  </si>
  <si>
    <t>Realizar mantenimiento</t>
  </si>
  <si>
    <t>Verificar fallas</t>
  </si>
  <si>
    <t>Autorizar condiciones especiales</t>
  </si>
  <si>
    <t>Administrar</t>
  </si>
  <si>
    <t>7. Operaciones de Administrador</t>
  </si>
  <si>
    <t>8. Reportes</t>
  </si>
  <si>
    <t>ACTORES QUE SE AFECTAN CON LA ADAPTACIÓN / CREACIÓN</t>
  </si>
  <si>
    <t xml:space="preserve">Garantía y Soporte </t>
  </si>
  <si>
    <t>Incluido en costo promedio</t>
  </si>
  <si>
    <t>Cantidad</t>
  </si>
  <si>
    <t>Fecha Ingreso</t>
  </si>
  <si>
    <t>Fecha Salida</t>
  </si>
  <si>
    <t>Desarrollo y pruebas unitarias</t>
  </si>
  <si>
    <t>Habilitación (conocimiento funcional, técnico del Ssitema)</t>
  </si>
  <si>
    <t>Inventario de requisitos no funcionales (desempeño, arquitectura técnica, seguridad, interoperabilidad, accesibilidad)</t>
  </si>
  <si>
    <t>Ajustes y autorización de inicio con firma de Supervisor</t>
  </si>
  <si>
    <t>Juicio de Experto Líder Técnico y Jlider Funcional</t>
  </si>
  <si>
    <t>Requisitos detallados Funcionales</t>
  </si>
  <si>
    <t>Garantía y Soporte (Seis meses)</t>
  </si>
  <si>
    <t>Según se requiera durante seis meses (a partir del acta de recibo a satisfacción) incluidos en el valor promedio causado, sin costo adicional para el Ministerio.</t>
  </si>
  <si>
    <t>Listado</t>
  </si>
  <si>
    <t>Acciones / Interacciones (Pantallas, Reportes, Funciones, Servicios, Interfaces)</t>
  </si>
  <si>
    <t>Valor definido incluye garantía y soporte por seis meses desde la firma del acta de recepción a satisfacción. Las horas de reparación de defectos no se cuentan para facturación, se toman como garantía. Solo la FS puede facturar las horas reales ejecutadas contra productos aprobados y recibidos.
El costo resultante se debe comparar contra valores históricos.</t>
  </si>
  <si>
    <t>Horas a Estimar Desarrollo (Ciclo Completo)</t>
  </si>
  <si>
    <t>Inventario y complejidad de adaptaciones / creaciones ( Este documento Hoja Actual)</t>
  </si>
  <si>
    <t>Adaptaciones / Creaciones (Se debe dividir de acuerdo con el inventario)
(Líneas de ejemplo y guia)</t>
  </si>
  <si>
    <t>No.</t>
  </si>
  <si>
    <r>
      <t xml:space="preserve">Requisitos detallados </t>
    </r>
    <r>
      <rPr>
        <b/>
        <sz val="9"/>
        <rFont val="Calibri"/>
        <family val="2"/>
        <scheme val="minor"/>
      </rPr>
      <t xml:space="preserve">NO </t>
    </r>
    <r>
      <rPr>
        <sz val="9"/>
        <rFont val="Calibri"/>
        <family val="2"/>
        <scheme val="minor"/>
      </rPr>
      <t>Funcionales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</si>
</sst>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.00_);_(* \(#,##0.00\);_(* \-??_);_(@_)"/>
    <numFmt numFmtId="166" formatCode="_(* #,##0_);_(* \(#,##0\);_(* \-??_);_(@_)"/>
    <numFmt numFmtId="167" formatCode="_(&quot;$ &quot;* #,##0.00_);_(&quot;$ &quot;* \(#,##0.00\);_(&quot;$ &quot;* \-??_);_(@_)"/>
    <numFmt numFmtId="168" formatCode="_(&quot;$ &quot;* #,##0_);_(&quot;$ &quot;* \(#,##0\);_(&quot;$ &quot;* \-??_);_(@_)"/>
  </numFmts>
  <fonts count="15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color indexed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rgb="FF002060"/>
      <name val="Calibri"/>
      <family val="2"/>
      <scheme val="minor"/>
    </font>
    <font>
      <sz val="9"/>
      <color rgb="FFFF0000"/>
      <name val="Calibri"/>
      <family val="2"/>
      <scheme val="minor"/>
    </font>
    <font>
      <sz val="20"/>
      <name val="Calibri"/>
      <family val="2"/>
      <scheme val="minor"/>
    </font>
    <font>
      <sz val="16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2"/>
        <bgColor indexed="31"/>
      </patternFill>
    </fill>
    <fill>
      <patternFill patternType="solid">
        <fgColor theme="0"/>
        <bgColor indexed="4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  <fill>
      <patternFill patternType="gray125">
        <fgColor rgb="FFD9D9D9"/>
        <bgColor rgb="FFD9D9D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2060"/>
        <bgColor indexed="26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0" fontId="1" fillId="0" borderId="0"/>
    <xf numFmtId="165" fontId="1" fillId="0" borderId="0"/>
    <xf numFmtId="167" fontId="1" fillId="0" borderId="0"/>
  </cellStyleXfs>
  <cellXfs count="120">
    <xf numFmtId="0" fontId="0" fillId="0" borderId="0" xfId="0"/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6" fontId="5" fillId="2" borderId="0" xfId="2" applyNumberFormat="1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166" fontId="6" fillId="3" borderId="1" xfId="2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vertical="center" wrapText="1"/>
    </xf>
    <xf numFmtId="0" fontId="5" fillId="5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7" borderId="7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9" fillId="5" borderId="4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1" fontId="6" fillId="5" borderId="4" xfId="0" applyNumberFormat="1" applyFont="1" applyFill="1" applyBorder="1" applyAlignment="1">
      <alignment horizontal="center" vertical="center"/>
    </xf>
    <xf numFmtId="1" fontId="6" fillId="5" borderId="1" xfId="0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66" fontId="5" fillId="0" borderId="8" xfId="2" applyNumberFormat="1" applyFont="1" applyFill="1" applyBorder="1" applyAlignment="1" applyProtection="1">
      <alignment horizontal="center" vertical="center"/>
    </xf>
    <xf numFmtId="0" fontId="6" fillId="10" borderId="1" xfId="0" applyFont="1" applyFill="1" applyBorder="1" applyAlignment="1">
      <alignment horizontal="center" vertical="center" wrapText="1"/>
    </xf>
    <xf numFmtId="166" fontId="5" fillId="0" borderId="0" xfId="2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67" fontId="5" fillId="0" borderId="0" xfId="3" applyFont="1"/>
    <xf numFmtId="166" fontId="5" fillId="9" borderId="1" xfId="2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justify" vertical="center"/>
    </xf>
    <xf numFmtId="0" fontId="2" fillId="2" borderId="8" xfId="0" applyFont="1" applyFill="1" applyBorder="1" applyAlignment="1">
      <alignment horizontal="justify" vertical="center"/>
    </xf>
    <xf numFmtId="0" fontId="2" fillId="2" borderId="8" xfId="0" applyFont="1" applyFill="1" applyBorder="1" applyAlignment="1">
      <alignment horizontal="justify" vertical="center" wrapText="1"/>
    </xf>
    <xf numFmtId="0" fontId="3" fillId="6" borderId="8" xfId="0" applyFont="1" applyFill="1" applyBorder="1" applyAlignment="1">
      <alignment horizontal="justify" vertical="center" wrapText="1"/>
    </xf>
    <xf numFmtId="0" fontId="2" fillId="6" borderId="8" xfId="0" applyFont="1" applyFill="1" applyBorder="1" applyAlignment="1">
      <alignment horizontal="justify" vertical="center" wrapText="1"/>
    </xf>
    <xf numFmtId="0" fontId="5" fillId="0" borderId="0" xfId="0" applyFont="1"/>
    <xf numFmtId="166" fontId="6" fillId="11" borderId="2" xfId="2" applyNumberFormat="1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 wrapText="1"/>
    </xf>
    <xf numFmtId="0" fontId="5" fillId="0" borderId="8" xfId="0" applyFont="1" applyBorder="1"/>
    <xf numFmtId="0" fontId="5" fillId="0" borderId="8" xfId="0" applyFont="1" applyBorder="1" applyAlignment="1">
      <alignment horizontal="center" vertical="center" wrapText="1"/>
    </xf>
    <xf numFmtId="10" fontId="5" fillId="0" borderId="8" xfId="0" applyNumberFormat="1" applyFont="1" applyBorder="1" applyAlignment="1">
      <alignment horizontal="center" vertical="center" wrapText="1"/>
    </xf>
    <xf numFmtId="166" fontId="5" fillId="0" borderId="8" xfId="2" applyNumberFormat="1" applyFont="1" applyBorder="1" applyAlignment="1">
      <alignment horizontal="center" vertical="center"/>
    </xf>
    <xf numFmtId="166" fontId="5" fillId="0" borderId="8" xfId="2" applyNumberFormat="1" applyFont="1" applyBorder="1" applyAlignment="1">
      <alignment horizontal="center" vertical="center" wrapText="1"/>
    </xf>
    <xf numFmtId="166" fontId="6" fillId="12" borderId="8" xfId="0" applyNumberFormat="1" applyFont="1" applyFill="1" applyBorder="1"/>
    <xf numFmtId="166" fontId="6" fillId="12" borderId="11" xfId="0" applyNumberFormat="1" applyFont="1" applyFill="1" applyBorder="1" applyAlignment="1">
      <alignment horizontal="center" vertical="center"/>
    </xf>
    <xf numFmtId="0" fontId="5" fillId="0" borderId="9" xfId="0" applyFont="1" applyBorder="1"/>
    <xf numFmtId="0" fontId="6" fillId="12" borderId="11" xfId="0" applyFont="1" applyFill="1" applyBorder="1"/>
    <xf numFmtId="0" fontId="6" fillId="12" borderId="12" xfId="0" applyFont="1" applyFill="1" applyBorder="1"/>
    <xf numFmtId="0" fontId="6" fillId="12" borderId="13" xfId="0" applyFont="1" applyFill="1" applyBorder="1"/>
    <xf numFmtId="166" fontId="6" fillId="12" borderId="13" xfId="0" applyNumberFormat="1" applyFont="1" applyFill="1" applyBorder="1"/>
    <xf numFmtId="0" fontId="6" fillId="11" borderId="9" xfId="0" applyFont="1" applyFill="1" applyBorder="1" applyAlignment="1">
      <alignment horizontal="center" vertical="center" wrapText="1"/>
    </xf>
    <xf numFmtId="10" fontId="5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0" fontId="6" fillId="12" borderId="12" xfId="0" applyNumberFormat="1" applyFont="1" applyFill="1" applyBorder="1"/>
    <xf numFmtId="0" fontId="5" fillId="12" borderId="8" xfId="0" applyFont="1" applyFill="1" applyBorder="1"/>
    <xf numFmtId="0" fontId="6" fillId="12" borderId="8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wrapText="1"/>
    </xf>
    <xf numFmtId="165" fontId="5" fillId="0" borderId="8" xfId="2" applyFont="1" applyBorder="1"/>
    <xf numFmtId="167" fontId="5" fillId="0" borderId="8" xfId="3" applyFont="1" applyBorder="1"/>
    <xf numFmtId="0" fontId="6" fillId="13" borderId="8" xfId="0" applyFont="1" applyFill="1" applyBorder="1"/>
    <xf numFmtId="165" fontId="6" fillId="13" borderId="8" xfId="2" applyFont="1" applyFill="1" applyBorder="1"/>
    <xf numFmtId="0" fontId="6" fillId="0" borderId="0" xfId="0" applyFont="1"/>
    <xf numFmtId="0" fontId="14" fillId="14" borderId="8" xfId="0" applyFont="1" applyFill="1" applyBorder="1" applyAlignment="1">
      <alignment horizontal="center" vertical="center" wrapText="1"/>
    </xf>
    <xf numFmtId="0" fontId="12" fillId="14" borderId="0" xfId="0" applyFont="1" applyFill="1" applyAlignment="1">
      <alignment horizontal="center" vertical="center" wrapText="1"/>
    </xf>
    <xf numFmtId="0" fontId="12" fillId="14" borderId="0" xfId="0" applyFont="1" applyFill="1" applyAlignment="1">
      <alignment vertical="center" wrapText="1"/>
    </xf>
    <xf numFmtId="166" fontId="13" fillId="14" borderId="8" xfId="2" applyNumberFormat="1" applyFont="1" applyFill="1" applyBorder="1" applyAlignment="1" applyProtection="1">
      <alignment horizontal="center" vertical="center"/>
    </xf>
    <xf numFmtId="166" fontId="13" fillId="15" borderId="8" xfId="2" applyNumberFormat="1" applyFont="1" applyFill="1" applyBorder="1" applyAlignment="1">
      <alignment horizontal="center" vertical="center" wrapText="1"/>
    </xf>
    <xf numFmtId="166" fontId="13" fillId="15" borderId="8" xfId="2" applyNumberFormat="1" applyFont="1" applyFill="1" applyBorder="1" applyAlignment="1">
      <alignment horizontal="center" vertical="center"/>
    </xf>
    <xf numFmtId="166" fontId="6" fillId="16" borderId="8" xfId="2" applyNumberFormat="1" applyFont="1" applyFill="1" applyBorder="1" applyAlignment="1">
      <alignment horizontal="center" vertical="center"/>
    </xf>
    <xf numFmtId="168" fontId="6" fillId="16" borderId="8" xfId="3" applyNumberFormat="1" applyFont="1" applyFill="1" applyBorder="1" applyAlignment="1">
      <alignment horizontal="left" vertical="center"/>
    </xf>
    <xf numFmtId="168" fontId="6" fillId="16" borderId="8" xfId="0" applyNumberFormat="1" applyFont="1" applyFill="1" applyBorder="1" applyAlignment="1">
      <alignment horizontal="center" vertical="center"/>
    </xf>
    <xf numFmtId="164" fontId="5" fillId="17" borderId="8" xfId="0" applyNumberFormat="1" applyFont="1" applyFill="1" applyBorder="1"/>
    <xf numFmtId="0" fontId="6" fillId="18" borderId="1" xfId="0" applyFont="1" applyFill="1" applyBorder="1" applyAlignment="1">
      <alignment horizontal="center" vertical="center"/>
    </xf>
    <xf numFmtId="0" fontId="14" fillId="14" borderId="8" xfId="0" applyFont="1" applyFill="1" applyBorder="1" applyAlignment="1">
      <alignment horizontal="center" vertical="center"/>
    </xf>
    <xf numFmtId="0" fontId="11" fillId="10" borderId="8" xfId="0" applyFont="1" applyFill="1" applyBorder="1" applyAlignment="1">
      <alignment horizontal="center" vertical="center" wrapText="1"/>
    </xf>
    <xf numFmtId="0" fontId="14" fillId="14" borderId="8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textRotation="90" wrapText="1"/>
    </xf>
    <xf numFmtId="0" fontId="6" fillId="5" borderId="5" xfId="0" applyFont="1" applyFill="1" applyBorder="1" applyAlignment="1">
      <alignment horizontal="center" vertical="center" textRotation="90" wrapText="1"/>
    </xf>
    <xf numFmtId="0" fontId="6" fillId="5" borderId="6" xfId="0" applyFont="1" applyFill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166" fontId="5" fillId="2" borderId="8" xfId="2" quotePrefix="1" applyNumberFormat="1" applyFont="1" applyFill="1" applyBorder="1" applyAlignment="1" applyProtection="1">
      <alignment horizontal="left" vertical="center" wrapText="1"/>
    </xf>
    <xf numFmtId="166" fontId="5" fillId="2" borderId="8" xfId="2" applyNumberFormat="1" applyFont="1" applyFill="1" applyBorder="1" applyAlignment="1" applyProtection="1">
      <alignment horizontal="left" vertical="center" wrapText="1"/>
    </xf>
    <xf numFmtId="166" fontId="13" fillId="14" borderId="10" xfId="2" applyNumberFormat="1" applyFont="1" applyFill="1" applyBorder="1" applyAlignment="1" applyProtection="1">
      <alignment horizontal="center" vertical="center" wrapText="1"/>
    </xf>
    <xf numFmtId="168" fontId="13" fillId="15" borderId="8" xfId="3" applyNumberFormat="1" applyFont="1" applyFill="1" applyBorder="1" applyAlignment="1">
      <alignment horizontal="center" vertical="center"/>
    </xf>
    <xf numFmtId="166" fontId="13" fillId="14" borderId="9" xfId="2" applyNumberFormat="1" applyFont="1" applyFill="1" applyBorder="1" applyAlignment="1" applyProtection="1">
      <alignment horizontal="center" vertical="center"/>
    </xf>
    <xf numFmtId="166" fontId="13" fillId="14" borderId="10" xfId="2" applyNumberFormat="1" applyFont="1" applyFill="1" applyBorder="1" applyAlignment="1" applyProtection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10" fontId="5" fillId="0" borderId="8" xfId="0" applyNumberFormat="1" applyFont="1" applyBorder="1" applyAlignment="1">
      <alignment horizontal="center" vertical="center" wrapText="1"/>
    </xf>
    <xf numFmtId="0" fontId="13" fillId="15" borderId="8" xfId="0" applyFont="1" applyFill="1" applyBorder="1" applyAlignment="1">
      <alignment horizontal="center" vertical="center"/>
    </xf>
    <xf numFmtId="0" fontId="13" fillId="15" borderId="8" xfId="0" applyFont="1" applyFill="1" applyBorder="1" applyAlignment="1">
      <alignment horizontal="center" wrapText="1"/>
    </xf>
    <xf numFmtId="0" fontId="6" fillId="11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justify" vertical="center" wrapText="1"/>
    </xf>
    <xf numFmtId="0" fontId="13" fillId="15" borderId="8" xfId="0" applyFont="1" applyFill="1" applyBorder="1" applyAlignment="1">
      <alignment horizontal="center"/>
    </xf>
    <xf numFmtId="0" fontId="6" fillId="16" borderId="8" xfId="0" applyFont="1" applyFill="1" applyBorder="1" applyAlignment="1">
      <alignment horizontal="center"/>
    </xf>
  </cellXfs>
  <cellStyles count="4">
    <cellStyle name="Excel Built-in Normal 2" xfId="1" xr:uid="{00000000-0005-0000-0000-000000000000}"/>
    <cellStyle name="Millares" xfId="2" builtinId="3"/>
    <cellStyle name="Moneda" xfId="3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58ED5"/>
      <rgbColor rgb="009999FF"/>
      <rgbColor rgb="00993366"/>
      <rgbColor rgb="00FFFFCC"/>
      <rgbColor rgb="00CCFFFF"/>
      <rgbColor rgb="00660066"/>
      <rgbColor rgb="00FF8080"/>
      <rgbColor rgb="000066CC"/>
      <rgbColor rgb="00C6D9F1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9D9D9"/>
      <rgbColor rgb="00FFFF5B"/>
      <rgbColor rgb="00B9CDE5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4F81BD"/>
      <rgbColor rgb="00969696"/>
      <rgbColor rgb="00003366"/>
      <rgbColor rgb="00339966"/>
      <rgbColor rgb="00003300"/>
      <rgbColor rgb="00333300"/>
      <rgbColor rgb="00993300"/>
      <rgbColor rgb="00993366"/>
      <rgbColor rgb="001F497D"/>
      <rgbColor rgb="00333333"/>
    </indexedColors>
    <mruColors>
      <color rgb="FFFF6600"/>
      <color rgb="FFFF9999"/>
      <color rgb="FFFF7C80"/>
      <color rgb="FFFF33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180975</xdr:colOff>
      <xdr:row>16</xdr:row>
      <xdr:rowOff>304800</xdr:rowOff>
    </xdr:from>
    <xdr:to>
      <xdr:col>11</xdr:col>
      <xdr:colOff>358775</xdr:colOff>
      <xdr:row>26</xdr:row>
      <xdr:rowOff>76200</xdr:rowOff>
    </xdr:to>
    <xdr:sp macro="" textlink="">
      <xdr:nvSpPr>
        <xdr:cNvPr id="2361" name="Freeform 1">
          <a:extLst>
            <a:ext uri="{FF2B5EF4-FFF2-40B4-BE49-F238E27FC236}">
              <a16:creationId xmlns:a16="http://schemas.microsoft.com/office/drawing/2014/main" id="{00000000-0008-0000-0100-000039090000}"/>
            </a:ext>
          </a:extLst>
        </xdr:cNvPr>
        <xdr:cNvSpPr>
          <a:spLocks noChangeArrowheads="1"/>
        </xdr:cNvSpPr>
      </xdr:nvSpPr>
      <xdr:spPr bwMode="auto">
        <a:xfrm>
          <a:off x="9829800" y="6600825"/>
          <a:ext cx="1628775" cy="1590675"/>
        </a:xfrm>
        <a:custGeom>
          <a:avLst/>
          <a:gdLst>
            <a:gd name="T0" fmla="*/ 1628775 w 1628775"/>
            <a:gd name="T1" fmla="*/ 795338 h 1590675"/>
            <a:gd name="T2" fmla="*/ 814388 w 1628775"/>
            <a:gd name="T3" fmla="*/ 1590675 h 1590675"/>
            <a:gd name="T4" fmla="*/ 0 w 1628775"/>
            <a:gd name="T5" fmla="*/ 795338 h 1590675"/>
            <a:gd name="T6" fmla="*/ 814388 w 1628775"/>
            <a:gd name="T7" fmla="*/ 0 h 1590675"/>
            <a:gd name="T8" fmla="*/ 0 60000 65536"/>
            <a:gd name="T9" fmla="*/ 5898240 60000 65536"/>
            <a:gd name="T10" fmla="*/ 11796480 60000 65536"/>
            <a:gd name="T11" fmla="*/ 17694720 60000 65536"/>
            <a:gd name="T12" fmla="*/ 0 w 1628775"/>
            <a:gd name="T13" fmla="*/ 0 h 1590675"/>
            <a:gd name="T14" fmla="*/ 1628775 w 1628775"/>
            <a:gd name="T15" fmla="*/ 1590675 h 1590675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628775" h="1590675">
              <a:moveTo>
                <a:pt x="2726" y="115"/>
              </a:moveTo>
              <a:cubicBezTo>
                <a:pt x="3073" y="113"/>
                <a:pt x="3422" y="149"/>
                <a:pt x="3769" y="115"/>
              </a:cubicBezTo>
              <a:cubicBezTo>
                <a:pt x="4068" y="86"/>
                <a:pt x="4426" y="0"/>
                <a:pt x="4639" y="363"/>
              </a:cubicBezTo>
              <a:cubicBezTo>
                <a:pt x="4862" y="745"/>
                <a:pt x="4793" y="1460"/>
                <a:pt x="4726" y="2005"/>
              </a:cubicBezTo>
              <a:cubicBezTo>
                <a:pt x="4653" y="2608"/>
                <a:pt x="4541" y="3311"/>
                <a:pt x="4204" y="3599"/>
              </a:cubicBezTo>
              <a:cubicBezTo>
                <a:pt x="3907" y="3853"/>
                <a:pt x="3567" y="3787"/>
                <a:pt x="3247" y="3847"/>
              </a:cubicBezTo>
              <a:cubicBezTo>
                <a:pt x="2959" y="3901"/>
                <a:pt x="2669" y="3967"/>
                <a:pt x="2378" y="3947"/>
              </a:cubicBezTo>
              <a:cubicBezTo>
                <a:pt x="2088" y="3926"/>
                <a:pt x="1795" y="3990"/>
                <a:pt x="1508" y="3947"/>
              </a:cubicBezTo>
              <a:cubicBezTo>
                <a:pt x="1188" y="3898"/>
                <a:pt x="894" y="4105"/>
                <a:pt x="581" y="4095"/>
              </a:cubicBezTo>
              <a:lnTo>
                <a:pt x="262" y="4246"/>
              </a:lnTo>
              <a:lnTo>
                <a:pt x="0" y="4494"/>
              </a:lnTo>
            </a:path>
          </a:pathLst>
        </a:custGeom>
        <a:noFill/>
        <a:ln w="9525">
          <a:solidFill>
            <a:srgbClr val="808080"/>
          </a:solidFill>
          <a:round/>
          <a:headEnd/>
          <a:tailEnd/>
        </a:ln>
      </xdr:spPr>
    </xdr:sp>
    <xdr:clientData/>
  </xdr:twoCellAnchor>
  <xdr:twoCellAnchor editAs="absolute">
    <xdr:from>
      <xdr:col>8</xdr:col>
      <xdr:colOff>685800</xdr:colOff>
      <xdr:row>141</xdr:row>
      <xdr:rowOff>95250</xdr:rowOff>
    </xdr:from>
    <xdr:to>
      <xdr:col>9</xdr:col>
      <xdr:colOff>381000</xdr:colOff>
      <xdr:row>160</xdr:row>
      <xdr:rowOff>85725</xdr:rowOff>
    </xdr:to>
    <xdr:sp macro="" textlink="">
      <xdr:nvSpPr>
        <xdr:cNvPr id="2362" name="Freeform 1">
          <a:extLst>
            <a:ext uri="{FF2B5EF4-FFF2-40B4-BE49-F238E27FC236}">
              <a16:creationId xmlns:a16="http://schemas.microsoft.com/office/drawing/2014/main" id="{00000000-0008-0000-0100-00003A090000}"/>
            </a:ext>
          </a:extLst>
        </xdr:cNvPr>
        <xdr:cNvSpPr>
          <a:spLocks noChangeArrowheads="1"/>
        </xdr:cNvSpPr>
      </xdr:nvSpPr>
      <xdr:spPr bwMode="auto">
        <a:xfrm>
          <a:off x="9610725" y="29375100"/>
          <a:ext cx="419100" cy="2886075"/>
        </a:xfrm>
        <a:custGeom>
          <a:avLst/>
          <a:gdLst>
            <a:gd name="T0" fmla="*/ 419100 w 419100"/>
            <a:gd name="T1" fmla="*/ 1443044 h 2886075"/>
            <a:gd name="T2" fmla="*/ 209550 w 419100"/>
            <a:gd name="T3" fmla="*/ 2886075 h 2886075"/>
            <a:gd name="T4" fmla="*/ 0 w 419100"/>
            <a:gd name="T5" fmla="*/ 1443044 h 2886075"/>
            <a:gd name="T6" fmla="*/ 209550 w 419100"/>
            <a:gd name="T7" fmla="*/ 0 h 2886075"/>
            <a:gd name="T8" fmla="*/ 0 60000 65536"/>
            <a:gd name="T9" fmla="*/ 5898240 60000 65536"/>
            <a:gd name="T10" fmla="*/ 11796480 60000 65536"/>
            <a:gd name="T11" fmla="*/ 17694720 60000 65536"/>
            <a:gd name="T12" fmla="*/ 0 w 419100"/>
            <a:gd name="T13" fmla="*/ 0 h 2886075"/>
            <a:gd name="T14" fmla="*/ 419100 w 419100"/>
            <a:gd name="T15" fmla="*/ 2886075 h 2886075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419100" h="2886075">
              <a:moveTo>
                <a:pt x="0" y="0"/>
              </a:moveTo>
              <a:cubicBezTo>
                <a:pt x="462" y="75"/>
                <a:pt x="283" y="522"/>
                <a:pt x="250" y="794"/>
              </a:cubicBezTo>
              <a:cubicBezTo>
                <a:pt x="214" y="1094"/>
                <a:pt x="84" y="1384"/>
                <a:pt x="111" y="1693"/>
              </a:cubicBezTo>
              <a:cubicBezTo>
                <a:pt x="137" y="1989"/>
                <a:pt x="120" y="2315"/>
                <a:pt x="278" y="2566"/>
              </a:cubicBezTo>
              <a:cubicBezTo>
                <a:pt x="465" y="2863"/>
                <a:pt x="387" y="3180"/>
                <a:pt x="668" y="3440"/>
              </a:cubicBezTo>
              <a:cubicBezTo>
                <a:pt x="813" y="3575"/>
                <a:pt x="1634" y="3478"/>
                <a:pt x="946" y="3863"/>
              </a:cubicBezTo>
              <a:cubicBezTo>
                <a:pt x="685" y="4009"/>
                <a:pt x="726" y="4422"/>
                <a:pt x="723" y="4736"/>
              </a:cubicBezTo>
              <a:cubicBezTo>
                <a:pt x="720" y="5030"/>
                <a:pt x="747" y="5325"/>
                <a:pt x="668" y="5609"/>
              </a:cubicBezTo>
              <a:cubicBezTo>
                <a:pt x="588" y="5898"/>
                <a:pt x="576" y="6192"/>
                <a:pt x="612" y="6482"/>
              </a:cubicBezTo>
              <a:cubicBezTo>
                <a:pt x="653" y="6812"/>
                <a:pt x="444" y="7051"/>
                <a:pt x="417" y="7355"/>
              </a:cubicBezTo>
              <a:lnTo>
                <a:pt x="334" y="7646"/>
              </a:lnTo>
              <a:lnTo>
                <a:pt x="111" y="7937"/>
              </a:lnTo>
              <a:lnTo>
                <a:pt x="0" y="8017"/>
              </a:lnTo>
            </a:path>
          </a:pathLst>
        </a:custGeom>
        <a:noFill/>
        <a:ln w="9525">
          <a:solidFill>
            <a:srgbClr val="80808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workbookViewId="0">
      <selection activeCell="B3" sqref="B3:B4"/>
    </sheetView>
  </sheetViews>
  <sheetFormatPr baseColWidth="10" defaultColWidth="10.85546875" defaultRowHeight="12.75" x14ac:dyDescent="0.2"/>
  <cols>
    <col min="1" max="1" width="4.7109375" style="32" customWidth="1"/>
    <col min="2" max="2" width="6.85546875" style="32" customWidth="1"/>
    <col min="3" max="3" width="30.7109375" style="32" customWidth="1"/>
    <col min="4" max="4" width="37.28515625" style="32" customWidth="1"/>
    <col min="5" max="5" width="28.140625" style="32" customWidth="1"/>
    <col min="6" max="6" width="31.140625" style="32" customWidth="1"/>
    <col min="7" max="7" width="22.85546875" style="34" customWidth="1"/>
    <col min="8" max="8" width="24.42578125" style="32" customWidth="1"/>
    <col min="9" max="16384" width="10.85546875" style="32"/>
  </cols>
  <sheetData>
    <row r="1" spans="1:7" ht="26.25" customHeight="1" x14ac:dyDescent="0.2">
      <c r="B1" s="96" t="s">
        <v>100</v>
      </c>
      <c r="C1" s="96"/>
      <c r="D1" s="96"/>
      <c r="E1" s="96"/>
      <c r="F1" s="96"/>
      <c r="G1" s="96"/>
    </row>
    <row r="2" spans="1:7" ht="21.75" customHeight="1" x14ac:dyDescent="0.2">
      <c r="A2" s="33"/>
      <c r="B2" s="33"/>
      <c r="C2" s="33"/>
      <c r="D2" s="33"/>
      <c r="E2" s="33"/>
      <c r="F2" s="33"/>
      <c r="G2" s="33"/>
    </row>
    <row r="3" spans="1:7" ht="35.25" customHeight="1" x14ac:dyDescent="0.2">
      <c r="A3" s="33"/>
      <c r="B3" s="95" t="s">
        <v>120</v>
      </c>
      <c r="C3" s="95" t="s">
        <v>8</v>
      </c>
      <c r="D3" s="95" t="s">
        <v>7</v>
      </c>
      <c r="E3" s="97" t="s">
        <v>115</v>
      </c>
      <c r="F3" s="97"/>
      <c r="G3" s="97" t="s">
        <v>6</v>
      </c>
    </row>
    <row r="4" spans="1:7" ht="21" customHeight="1" x14ac:dyDescent="0.2">
      <c r="A4" s="33"/>
      <c r="B4" s="95"/>
      <c r="C4" s="95"/>
      <c r="D4" s="95"/>
      <c r="E4" s="84" t="s">
        <v>114</v>
      </c>
      <c r="F4" s="84" t="s">
        <v>103</v>
      </c>
      <c r="G4" s="97"/>
    </row>
    <row r="5" spans="1:7" x14ac:dyDescent="0.2">
      <c r="B5" s="50">
        <v>1</v>
      </c>
      <c r="C5" s="51"/>
      <c r="D5" s="52"/>
      <c r="E5" s="53"/>
      <c r="F5" s="53"/>
      <c r="G5" s="50" t="s">
        <v>0</v>
      </c>
    </row>
    <row r="6" spans="1:7" x14ac:dyDescent="0.2">
      <c r="B6" s="50">
        <f>B5+1</f>
        <v>2</v>
      </c>
      <c r="C6" s="54"/>
      <c r="D6" s="53"/>
      <c r="E6" s="53"/>
      <c r="F6" s="53"/>
      <c r="G6" s="50" t="s">
        <v>0</v>
      </c>
    </row>
    <row r="7" spans="1:7" x14ac:dyDescent="0.2">
      <c r="B7" s="50">
        <f t="shared" ref="B7" si="0">B6+1</f>
        <v>3</v>
      </c>
      <c r="C7" s="55"/>
      <c r="D7" s="53"/>
      <c r="E7" s="53"/>
      <c r="F7" s="53"/>
      <c r="G7" s="50" t="s">
        <v>0</v>
      </c>
    </row>
    <row r="8" spans="1:7" x14ac:dyDescent="0.2">
      <c r="C8" s="32" t="s">
        <v>18</v>
      </c>
      <c r="F8" s="32">
        <f>+SUM(F5:F7)</f>
        <v>0</v>
      </c>
    </row>
  </sheetData>
  <sheetProtection selectLockedCells="1" selectUnlockedCells="1"/>
  <mergeCells count="6">
    <mergeCell ref="B3:B4"/>
    <mergeCell ref="B1:G1"/>
    <mergeCell ref="E3:F3"/>
    <mergeCell ref="C3:C4"/>
    <mergeCell ref="D3:D4"/>
    <mergeCell ref="G3:G4"/>
  </mergeCells>
  <dataValidations count="1">
    <dataValidation type="list" allowBlank="1" showInputMessage="1" showErrorMessage="1" sqref="G5:G7" xr:uid="{00000000-0002-0000-0000-000000000000}">
      <formula1>"SIMPLE,MEDIO,COMPLEJO"</formula1>
      <formula2>0</formula2>
    </dataValidation>
  </dataValidations>
  <printOptions horizontalCentered="1" verticalCentered="1"/>
  <pageMargins left="0.70866141732283472" right="0.70866141732283472" top="0.74803149606299213" bottom="1.4566929133858268" header="0.51181102362204722" footer="0.51181102362204722"/>
  <pageSetup scale="73" firstPageNumber="0" fitToHeight="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66"/>
  <sheetViews>
    <sheetView showGridLines="0" topLeftCell="A13" workbookViewId="0">
      <selection activeCell="K9" sqref="K9"/>
    </sheetView>
  </sheetViews>
  <sheetFormatPr baseColWidth="10" defaultColWidth="10.85546875" defaultRowHeight="12" x14ac:dyDescent="0.2"/>
  <cols>
    <col min="1" max="1" width="1.28515625" style="1" customWidth="1"/>
    <col min="2" max="2" width="13.42578125" style="2" customWidth="1"/>
    <col min="3" max="3" width="61.85546875" style="3" customWidth="1"/>
    <col min="4" max="4" width="12.140625" style="4" bestFit="1" customWidth="1"/>
    <col min="5" max="5" width="12.7109375" style="4" bestFit="1" customWidth="1"/>
    <col min="6" max="6" width="13.85546875" style="4" bestFit="1" customWidth="1"/>
    <col min="7" max="7" width="1.85546875" style="5" customWidth="1"/>
    <col min="8" max="8" width="16.42578125" style="6" bestFit="1" customWidth="1"/>
    <col min="9" max="16384" width="10.85546875" style="6"/>
  </cols>
  <sheetData>
    <row r="1" spans="1:11" s="42" customFormat="1" ht="30.75" customHeight="1" x14ac:dyDescent="0.2">
      <c r="A1" s="43"/>
      <c r="B1" s="44"/>
      <c r="C1" s="45"/>
      <c r="D1" s="46"/>
      <c r="E1" s="47"/>
      <c r="F1" s="47"/>
      <c r="G1" s="41"/>
    </row>
    <row r="2" spans="1:11" ht="33" customHeight="1" x14ac:dyDescent="0.2">
      <c r="B2" s="85"/>
      <c r="C2" s="107" t="s">
        <v>23</v>
      </c>
      <c r="D2" s="108" t="s">
        <v>1</v>
      </c>
      <c r="E2" s="106" t="s">
        <v>117</v>
      </c>
      <c r="F2" s="106"/>
    </row>
    <row r="3" spans="1:11" ht="16.5" customHeight="1" x14ac:dyDescent="0.2">
      <c r="B3" s="86"/>
      <c r="C3" s="107"/>
      <c r="D3" s="109"/>
      <c r="E3" s="87" t="s">
        <v>21</v>
      </c>
      <c r="F3" s="87" t="s">
        <v>22</v>
      </c>
    </row>
    <row r="4" spans="1:11" x14ac:dyDescent="0.2">
      <c r="B4" s="7"/>
      <c r="C4" s="104" t="s">
        <v>24</v>
      </c>
      <c r="D4" s="38" t="s">
        <v>2</v>
      </c>
      <c r="E4" s="39">
        <v>8</v>
      </c>
      <c r="F4" s="39">
        <f>8*7</f>
        <v>56</v>
      </c>
    </row>
    <row r="5" spans="1:11" x14ac:dyDescent="0.2">
      <c r="B5" s="7"/>
      <c r="C5" s="105"/>
      <c r="D5" s="38" t="s">
        <v>25</v>
      </c>
      <c r="E5" s="39">
        <f>+F4+1</f>
        <v>57</v>
      </c>
      <c r="F5" s="39">
        <f>8*11</f>
        <v>88</v>
      </c>
    </row>
    <row r="6" spans="1:11" ht="24" customHeight="1" x14ac:dyDescent="0.2">
      <c r="B6" s="7"/>
      <c r="C6" s="105"/>
      <c r="D6" s="38" t="s">
        <v>0</v>
      </c>
      <c r="E6" s="39">
        <f>+F5+1</f>
        <v>89</v>
      </c>
      <c r="F6" s="39">
        <f>8*20</f>
        <v>160</v>
      </c>
      <c r="H6" s="48"/>
    </row>
    <row r="7" spans="1:11" ht="3" customHeight="1" x14ac:dyDescent="0.2">
      <c r="B7" s="7"/>
      <c r="C7" s="5"/>
      <c r="D7" s="5"/>
      <c r="E7" s="5"/>
    </row>
    <row r="8" spans="1:11" ht="48.75" customHeight="1" x14ac:dyDescent="0.2">
      <c r="A8" s="1">
        <v>0</v>
      </c>
      <c r="B8" s="7"/>
      <c r="C8" s="5"/>
      <c r="D8" s="5"/>
    </row>
    <row r="9" spans="1:11" ht="48" x14ac:dyDescent="0.2">
      <c r="B9" s="8"/>
      <c r="C9" s="5"/>
      <c r="D9" s="5"/>
      <c r="E9" s="9" t="s">
        <v>14</v>
      </c>
      <c r="F9" s="10">
        <f>+SUM(F10:F70)</f>
        <v>2993.3333333333335</v>
      </c>
      <c r="H9" s="40" t="s">
        <v>110</v>
      </c>
      <c r="I9" s="40" t="s">
        <v>20</v>
      </c>
      <c r="J9" s="40" t="s">
        <v>19</v>
      </c>
      <c r="K9" s="94" t="s">
        <v>17</v>
      </c>
    </row>
    <row r="10" spans="1:11" ht="48.75" thickBot="1" x14ac:dyDescent="0.25">
      <c r="B10" s="11"/>
      <c r="C10" s="13" t="s">
        <v>119</v>
      </c>
      <c r="D10" s="12" t="s">
        <v>9</v>
      </c>
      <c r="E10" s="13" t="s">
        <v>43</v>
      </c>
      <c r="F10" s="13" t="s">
        <v>44</v>
      </c>
    </row>
    <row r="11" spans="1:11" ht="28.5" customHeight="1" x14ac:dyDescent="0.2">
      <c r="B11" s="101" t="s">
        <v>16</v>
      </c>
      <c r="C11" s="14" t="s">
        <v>26</v>
      </c>
      <c r="D11" s="15"/>
      <c r="E11" s="15" t="s">
        <v>2</v>
      </c>
      <c r="F11" s="35">
        <f>+K11</f>
        <v>9.3333333333333339</v>
      </c>
      <c r="H11" s="16">
        <v>8</v>
      </c>
      <c r="I11" s="16">
        <v>8</v>
      </c>
      <c r="J11" s="16">
        <v>16</v>
      </c>
      <c r="K11" s="49">
        <f>+(H11+4*I11+J11)/6</f>
        <v>9.3333333333333339</v>
      </c>
    </row>
    <row r="12" spans="1:11" ht="28.5" customHeight="1" x14ac:dyDescent="0.2">
      <c r="B12" s="102"/>
      <c r="C12" s="17" t="s">
        <v>118</v>
      </c>
      <c r="D12" s="18"/>
      <c r="E12" s="18" t="s">
        <v>2</v>
      </c>
      <c r="F12" s="36">
        <f t="shared" ref="F12:F66" si="0">+K12</f>
        <v>8</v>
      </c>
      <c r="H12" s="16">
        <v>8</v>
      </c>
      <c r="I12" s="16">
        <v>8</v>
      </c>
      <c r="J12" s="16">
        <v>8</v>
      </c>
      <c r="K12" s="49">
        <f t="shared" ref="K12:K61" si="1">+(H12+4*I12+J12)/6</f>
        <v>8</v>
      </c>
    </row>
    <row r="13" spans="1:11" ht="28.5" customHeight="1" x14ac:dyDescent="0.2">
      <c r="B13" s="102"/>
      <c r="C13" s="17" t="s">
        <v>108</v>
      </c>
      <c r="D13" s="18"/>
      <c r="E13" s="18" t="s">
        <v>2</v>
      </c>
      <c r="F13" s="36">
        <f t="shared" si="0"/>
        <v>8</v>
      </c>
      <c r="H13" s="16">
        <v>8</v>
      </c>
      <c r="I13" s="16">
        <v>8</v>
      </c>
      <c r="J13" s="16">
        <v>8</v>
      </c>
      <c r="K13" s="49">
        <f t="shared" ref="K13" si="2">+(H13+4*I13+J13)/6</f>
        <v>8</v>
      </c>
    </row>
    <row r="14" spans="1:11" ht="28.5" customHeight="1" x14ac:dyDescent="0.2">
      <c r="B14" s="102"/>
      <c r="C14" s="17" t="s">
        <v>27</v>
      </c>
      <c r="D14" s="18"/>
      <c r="E14" s="18" t="s">
        <v>2</v>
      </c>
      <c r="F14" s="36">
        <f t="shared" si="0"/>
        <v>8</v>
      </c>
      <c r="H14" s="16">
        <v>8</v>
      </c>
      <c r="I14" s="16">
        <v>8</v>
      </c>
      <c r="J14" s="16">
        <v>8</v>
      </c>
      <c r="K14" s="49">
        <f t="shared" si="1"/>
        <v>8</v>
      </c>
    </row>
    <row r="15" spans="1:11" ht="28.5" customHeight="1" x14ac:dyDescent="0.2">
      <c r="B15" s="102"/>
      <c r="C15" s="6" t="s">
        <v>28</v>
      </c>
      <c r="D15" s="18"/>
      <c r="E15" s="18" t="s">
        <v>2</v>
      </c>
      <c r="F15" s="36">
        <f t="shared" si="0"/>
        <v>8</v>
      </c>
      <c r="H15" s="16">
        <v>8</v>
      </c>
      <c r="I15" s="16">
        <v>8</v>
      </c>
      <c r="J15" s="16">
        <v>8</v>
      </c>
      <c r="K15" s="49">
        <f t="shared" si="1"/>
        <v>8</v>
      </c>
    </row>
    <row r="16" spans="1:11" ht="28.5" customHeight="1" x14ac:dyDescent="0.2">
      <c r="B16" s="102"/>
      <c r="C16" s="17" t="s">
        <v>42</v>
      </c>
      <c r="D16" s="18"/>
      <c r="E16" s="18" t="s">
        <v>2</v>
      </c>
      <c r="F16" s="36">
        <f t="shared" si="0"/>
        <v>8</v>
      </c>
      <c r="H16" s="16">
        <v>8</v>
      </c>
      <c r="I16" s="16">
        <v>8</v>
      </c>
      <c r="J16" s="16">
        <v>8</v>
      </c>
      <c r="K16" s="49">
        <f t="shared" si="1"/>
        <v>8</v>
      </c>
    </row>
    <row r="17" spans="2:11" ht="28.5" customHeight="1" x14ac:dyDescent="0.2">
      <c r="B17" s="102"/>
      <c r="C17" s="17" t="s">
        <v>83</v>
      </c>
      <c r="D17" s="18"/>
      <c r="E17" s="18" t="s">
        <v>2</v>
      </c>
      <c r="F17" s="36">
        <f t="shared" si="0"/>
        <v>8</v>
      </c>
      <c r="H17" s="16">
        <v>8</v>
      </c>
      <c r="I17" s="16">
        <v>8</v>
      </c>
      <c r="J17" s="16">
        <v>8</v>
      </c>
      <c r="K17" s="49">
        <f t="shared" si="1"/>
        <v>8</v>
      </c>
    </row>
    <row r="18" spans="2:11" ht="31.5" customHeight="1" thickBot="1" x14ac:dyDescent="0.25">
      <c r="B18" s="103"/>
      <c r="C18" s="19" t="s">
        <v>109</v>
      </c>
      <c r="D18" s="20"/>
      <c r="E18" s="20" t="s">
        <v>2</v>
      </c>
      <c r="F18" s="37">
        <f t="shared" si="0"/>
        <v>8</v>
      </c>
      <c r="H18" s="16">
        <v>8</v>
      </c>
      <c r="I18" s="16">
        <v>8</v>
      </c>
      <c r="J18" s="16">
        <v>8</v>
      </c>
      <c r="K18" s="49">
        <f t="shared" si="1"/>
        <v>8</v>
      </c>
    </row>
    <row r="19" spans="2:11" ht="28.5" customHeight="1" x14ac:dyDescent="0.2">
      <c r="B19" s="101" t="s">
        <v>13</v>
      </c>
      <c r="C19" s="14"/>
      <c r="D19" s="15"/>
      <c r="E19" s="15" t="s">
        <v>25</v>
      </c>
      <c r="F19" s="35">
        <f t="shared" si="0"/>
        <v>61</v>
      </c>
      <c r="H19" s="16">
        <v>56</v>
      </c>
      <c r="I19" s="16">
        <v>60</v>
      </c>
      <c r="J19" s="16">
        <v>70</v>
      </c>
      <c r="K19" s="49">
        <f t="shared" si="1"/>
        <v>61</v>
      </c>
    </row>
    <row r="20" spans="2:11" ht="28.5" customHeight="1" x14ac:dyDescent="0.2">
      <c r="B20" s="102"/>
      <c r="C20" s="17"/>
      <c r="D20" s="18"/>
      <c r="E20" s="18" t="s">
        <v>25</v>
      </c>
      <c r="F20" s="36">
        <f t="shared" si="0"/>
        <v>61</v>
      </c>
      <c r="H20" s="16">
        <v>56</v>
      </c>
      <c r="I20" s="16">
        <v>60</v>
      </c>
      <c r="J20" s="16">
        <v>70</v>
      </c>
      <c r="K20" s="49">
        <f t="shared" si="1"/>
        <v>61</v>
      </c>
    </row>
    <row r="21" spans="2:11" ht="31.5" customHeight="1" thickBot="1" x14ac:dyDescent="0.25">
      <c r="B21" s="103"/>
      <c r="C21" s="19" t="s">
        <v>15</v>
      </c>
      <c r="D21" s="20"/>
      <c r="E21" s="20" t="s">
        <v>25</v>
      </c>
      <c r="F21" s="37">
        <f t="shared" si="0"/>
        <v>61</v>
      </c>
      <c r="H21" s="16">
        <v>56</v>
      </c>
      <c r="I21" s="16">
        <v>60</v>
      </c>
      <c r="J21" s="16">
        <v>70</v>
      </c>
      <c r="K21" s="49">
        <f t="shared" si="1"/>
        <v>61</v>
      </c>
    </row>
    <row r="22" spans="2:11" ht="15.75" customHeight="1" x14ac:dyDescent="0.2">
      <c r="B22" s="101" t="s">
        <v>85</v>
      </c>
      <c r="C22" s="21" t="s">
        <v>84</v>
      </c>
      <c r="D22" s="15"/>
      <c r="E22" s="15" t="s">
        <v>25</v>
      </c>
      <c r="F22" s="35">
        <f t="shared" si="0"/>
        <v>61</v>
      </c>
      <c r="H22" s="16">
        <v>56</v>
      </c>
      <c r="I22" s="16">
        <v>60</v>
      </c>
      <c r="J22" s="16">
        <v>70</v>
      </c>
      <c r="K22" s="49">
        <f t="shared" ref="K22:K26" si="3">+(H22+4*I22+J22)/6</f>
        <v>61</v>
      </c>
    </row>
    <row r="23" spans="2:11" ht="15.75" customHeight="1" x14ac:dyDescent="0.2">
      <c r="B23" s="102"/>
      <c r="C23" s="22" t="s">
        <v>86</v>
      </c>
      <c r="D23" s="18"/>
      <c r="E23" s="18" t="s">
        <v>25</v>
      </c>
      <c r="F23" s="36">
        <f t="shared" si="0"/>
        <v>61</v>
      </c>
      <c r="H23" s="16">
        <v>56</v>
      </c>
      <c r="I23" s="16">
        <v>60</v>
      </c>
      <c r="J23" s="16">
        <v>70</v>
      </c>
      <c r="K23" s="49">
        <f t="shared" si="3"/>
        <v>61</v>
      </c>
    </row>
    <row r="24" spans="2:11" ht="15.75" customHeight="1" x14ac:dyDescent="0.2">
      <c r="B24" s="102"/>
      <c r="C24" s="22" t="s">
        <v>87</v>
      </c>
      <c r="D24" s="18"/>
      <c r="E24" s="18" t="s">
        <v>25</v>
      </c>
      <c r="F24" s="36">
        <f t="shared" si="0"/>
        <v>61</v>
      </c>
      <c r="H24" s="16">
        <v>56</v>
      </c>
      <c r="I24" s="16">
        <v>60</v>
      </c>
      <c r="J24" s="16">
        <v>70</v>
      </c>
      <c r="K24" s="49">
        <f t="shared" si="3"/>
        <v>61</v>
      </c>
    </row>
    <row r="25" spans="2:11" ht="15.75" customHeight="1" x14ac:dyDescent="0.2">
      <c r="B25" s="102"/>
      <c r="C25" s="22" t="s">
        <v>88</v>
      </c>
      <c r="D25" s="18"/>
      <c r="E25" s="18" t="s">
        <v>25</v>
      </c>
      <c r="F25" s="36">
        <f t="shared" si="0"/>
        <v>61</v>
      </c>
      <c r="H25" s="16">
        <v>56</v>
      </c>
      <c r="I25" s="16">
        <v>60</v>
      </c>
      <c r="J25" s="16">
        <v>70</v>
      </c>
      <c r="K25" s="49">
        <f t="shared" si="3"/>
        <v>61</v>
      </c>
    </row>
    <row r="26" spans="2:11" ht="15.75" customHeight="1" thickBot="1" x14ac:dyDescent="0.25">
      <c r="B26" s="103"/>
      <c r="C26" s="23" t="s">
        <v>89</v>
      </c>
      <c r="D26" s="20"/>
      <c r="E26" s="20" t="s">
        <v>25</v>
      </c>
      <c r="F26" s="37">
        <f t="shared" si="0"/>
        <v>61</v>
      </c>
      <c r="H26" s="16">
        <v>56</v>
      </c>
      <c r="I26" s="16">
        <v>60</v>
      </c>
      <c r="J26" s="16">
        <v>70</v>
      </c>
      <c r="K26" s="49">
        <f t="shared" si="3"/>
        <v>61</v>
      </c>
    </row>
    <row r="27" spans="2:11" ht="15.75" customHeight="1" x14ac:dyDescent="0.2">
      <c r="B27" s="101" t="s">
        <v>90</v>
      </c>
      <c r="C27" s="21" t="s">
        <v>84</v>
      </c>
      <c r="D27" s="15"/>
      <c r="E27" s="15" t="s">
        <v>25</v>
      </c>
      <c r="F27" s="35">
        <f t="shared" si="0"/>
        <v>61</v>
      </c>
      <c r="H27" s="16">
        <v>56</v>
      </c>
      <c r="I27" s="16">
        <v>60</v>
      </c>
      <c r="J27" s="16">
        <v>70</v>
      </c>
      <c r="K27" s="49">
        <f t="shared" si="1"/>
        <v>61</v>
      </c>
    </row>
    <row r="28" spans="2:11" ht="15.75" customHeight="1" x14ac:dyDescent="0.2">
      <c r="B28" s="102"/>
      <c r="C28" s="22" t="s">
        <v>3</v>
      </c>
      <c r="D28" s="18"/>
      <c r="E28" s="18" t="s">
        <v>25</v>
      </c>
      <c r="F28" s="36">
        <f t="shared" si="0"/>
        <v>61</v>
      </c>
      <c r="H28" s="16">
        <v>56</v>
      </c>
      <c r="I28" s="16">
        <v>60</v>
      </c>
      <c r="J28" s="16">
        <v>70</v>
      </c>
      <c r="K28" s="49">
        <f t="shared" ref="K28" si="4">+(H28+4*I28+J28)/6</f>
        <v>61</v>
      </c>
    </row>
    <row r="29" spans="2:11" ht="15.75" customHeight="1" x14ac:dyDescent="0.2">
      <c r="B29" s="102"/>
      <c r="C29" s="22" t="s">
        <v>4</v>
      </c>
      <c r="D29" s="18"/>
      <c r="E29" s="18" t="s">
        <v>25</v>
      </c>
      <c r="F29" s="36">
        <f t="shared" si="0"/>
        <v>61</v>
      </c>
      <c r="H29" s="16">
        <v>56</v>
      </c>
      <c r="I29" s="16">
        <v>60</v>
      </c>
      <c r="J29" s="16">
        <v>70</v>
      </c>
      <c r="K29" s="49">
        <f t="shared" si="1"/>
        <v>61</v>
      </c>
    </row>
    <row r="30" spans="2:11" ht="15.75" customHeight="1" x14ac:dyDescent="0.2">
      <c r="B30" s="102"/>
      <c r="C30" s="22" t="s">
        <v>11</v>
      </c>
      <c r="D30" s="18"/>
      <c r="E30" s="18" t="s">
        <v>25</v>
      </c>
      <c r="F30" s="36">
        <f t="shared" si="0"/>
        <v>61</v>
      </c>
      <c r="H30" s="16">
        <v>56</v>
      </c>
      <c r="I30" s="16">
        <v>60</v>
      </c>
      <c r="J30" s="16">
        <v>70</v>
      </c>
      <c r="K30" s="49">
        <f t="shared" si="1"/>
        <v>61</v>
      </c>
    </row>
    <row r="31" spans="2:11" ht="15.75" customHeight="1" x14ac:dyDescent="0.2">
      <c r="B31" s="102"/>
      <c r="C31" s="22" t="s">
        <v>5</v>
      </c>
      <c r="D31" s="18"/>
      <c r="E31" s="18" t="s">
        <v>25</v>
      </c>
      <c r="F31" s="36">
        <f t="shared" si="0"/>
        <v>61</v>
      </c>
      <c r="H31" s="16">
        <v>56</v>
      </c>
      <c r="I31" s="16">
        <v>60</v>
      </c>
      <c r="J31" s="16">
        <v>70</v>
      </c>
      <c r="K31" s="49">
        <f t="shared" si="1"/>
        <v>61</v>
      </c>
    </row>
    <row r="32" spans="2:11" ht="15.75" customHeight="1" thickBot="1" x14ac:dyDescent="0.25">
      <c r="B32" s="103"/>
      <c r="C32" s="24" t="s">
        <v>10</v>
      </c>
      <c r="D32" s="20"/>
      <c r="E32" s="20" t="s">
        <v>25</v>
      </c>
      <c r="F32" s="37">
        <f t="shared" si="0"/>
        <v>61</v>
      </c>
      <c r="H32" s="16">
        <v>56</v>
      </c>
      <c r="I32" s="16">
        <v>60</v>
      </c>
      <c r="J32" s="16">
        <v>70</v>
      </c>
      <c r="K32" s="49">
        <f t="shared" si="1"/>
        <v>61</v>
      </c>
    </row>
    <row r="33" spans="1:11" s="27" customFormat="1" x14ac:dyDescent="0.2">
      <c r="A33" s="25"/>
      <c r="B33" s="101" t="s">
        <v>91</v>
      </c>
      <c r="C33" s="21" t="s">
        <v>84</v>
      </c>
      <c r="D33" s="26"/>
      <c r="E33" s="15" t="s">
        <v>25</v>
      </c>
      <c r="F33" s="35">
        <f t="shared" si="0"/>
        <v>61</v>
      </c>
      <c r="G33" s="5"/>
      <c r="H33" s="16">
        <v>56</v>
      </c>
      <c r="I33" s="16">
        <v>60</v>
      </c>
      <c r="J33" s="16">
        <v>70</v>
      </c>
      <c r="K33" s="49">
        <f t="shared" si="1"/>
        <v>61</v>
      </c>
    </row>
    <row r="34" spans="1:11" ht="15.75" customHeight="1" x14ac:dyDescent="0.2">
      <c r="B34" s="102"/>
      <c r="C34" s="22"/>
      <c r="D34" s="18"/>
      <c r="E34" s="18" t="s">
        <v>25</v>
      </c>
      <c r="F34" s="36">
        <f t="shared" si="0"/>
        <v>61</v>
      </c>
      <c r="H34" s="16">
        <v>56</v>
      </c>
      <c r="I34" s="16">
        <v>60</v>
      </c>
      <c r="J34" s="16">
        <v>70</v>
      </c>
      <c r="K34" s="49">
        <f t="shared" ref="K34:K39" si="5">+(H34+4*I34+J34)/6</f>
        <v>61</v>
      </c>
    </row>
    <row r="35" spans="1:11" ht="15.75" customHeight="1" x14ac:dyDescent="0.2">
      <c r="B35" s="102"/>
      <c r="C35" s="22"/>
      <c r="D35" s="18"/>
      <c r="E35" s="18" t="s">
        <v>25</v>
      </c>
      <c r="F35" s="36">
        <f t="shared" si="0"/>
        <v>61</v>
      </c>
      <c r="H35" s="16">
        <v>56</v>
      </c>
      <c r="I35" s="16">
        <v>60</v>
      </c>
      <c r="J35" s="16">
        <v>70</v>
      </c>
      <c r="K35" s="49">
        <f t="shared" si="5"/>
        <v>61</v>
      </c>
    </row>
    <row r="36" spans="1:11" ht="15.75" customHeight="1" x14ac:dyDescent="0.2">
      <c r="B36" s="102"/>
      <c r="C36" s="22"/>
      <c r="D36" s="18"/>
      <c r="E36" s="18" t="s">
        <v>25</v>
      </c>
      <c r="F36" s="36">
        <f t="shared" si="0"/>
        <v>61</v>
      </c>
      <c r="H36" s="16">
        <v>56</v>
      </c>
      <c r="I36" s="16">
        <v>60</v>
      </c>
      <c r="J36" s="16">
        <v>70</v>
      </c>
      <c r="K36" s="49">
        <f t="shared" si="5"/>
        <v>61</v>
      </c>
    </row>
    <row r="37" spans="1:11" ht="15.75" customHeight="1" x14ac:dyDescent="0.2">
      <c r="B37" s="102"/>
      <c r="C37" s="22"/>
      <c r="D37" s="18"/>
      <c r="E37" s="18" t="s">
        <v>25</v>
      </c>
      <c r="F37" s="36">
        <f t="shared" si="0"/>
        <v>61</v>
      </c>
      <c r="H37" s="16">
        <v>56</v>
      </c>
      <c r="I37" s="16">
        <v>60</v>
      </c>
      <c r="J37" s="16">
        <v>70</v>
      </c>
      <c r="K37" s="49">
        <f t="shared" si="5"/>
        <v>61</v>
      </c>
    </row>
    <row r="38" spans="1:11" ht="15.75" customHeight="1" x14ac:dyDescent="0.2">
      <c r="B38" s="102"/>
      <c r="C38" s="22"/>
      <c r="D38" s="18"/>
      <c r="E38" s="18" t="s">
        <v>25</v>
      </c>
      <c r="F38" s="36">
        <f t="shared" si="0"/>
        <v>61</v>
      </c>
      <c r="H38" s="16">
        <v>56</v>
      </c>
      <c r="I38" s="16">
        <v>60</v>
      </c>
      <c r="J38" s="16">
        <v>70</v>
      </c>
      <c r="K38" s="49">
        <f t="shared" si="5"/>
        <v>61</v>
      </c>
    </row>
    <row r="39" spans="1:11" ht="15.75" customHeight="1" x14ac:dyDescent="0.2">
      <c r="B39" s="102"/>
      <c r="C39" s="28"/>
      <c r="D39" s="18"/>
      <c r="E39" s="18" t="s">
        <v>25</v>
      </c>
      <c r="F39" s="36">
        <f t="shared" si="0"/>
        <v>61</v>
      </c>
      <c r="H39" s="16">
        <v>56</v>
      </c>
      <c r="I39" s="16">
        <v>60</v>
      </c>
      <c r="J39" s="16">
        <v>70</v>
      </c>
      <c r="K39" s="49">
        <f t="shared" si="5"/>
        <v>61</v>
      </c>
    </row>
    <row r="40" spans="1:11" s="27" customFormat="1" ht="12" customHeight="1" thickBot="1" x14ac:dyDescent="0.25">
      <c r="A40" s="25"/>
      <c r="B40" s="103"/>
      <c r="C40" s="29"/>
      <c r="D40" s="20"/>
      <c r="E40" s="20" t="s">
        <v>25</v>
      </c>
      <c r="F40" s="37">
        <f t="shared" si="0"/>
        <v>61</v>
      </c>
      <c r="G40" s="5"/>
      <c r="H40" s="16">
        <v>56</v>
      </c>
      <c r="I40" s="16">
        <v>60</v>
      </c>
      <c r="J40" s="16">
        <v>70</v>
      </c>
      <c r="K40" s="49">
        <f t="shared" si="1"/>
        <v>61</v>
      </c>
    </row>
    <row r="41" spans="1:11" s="27" customFormat="1" x14ac:dyDescent="0.2">
      <c r="A41" s="25"/>
      <c r="B41" s="101" t="s">
        <v>92</v>
      </c>
      <c r="C41" s="21" t="s">
        <v>84</v>
      </c>
      <c r="D41" s="26"/>
      <c r="E41" s="15" t="s">
        <v>25</v>
      </c>
      <c r="F41" s="35">
        <f t="shared" si="0"/>
        <v>61</v>
      </c>
      <c r="G41" s="5"/>
      <c r="H41" s="16">
        <v>56</v>
      </c>
      <c r="I41" s="16">
        <v>60</v>
      </c>
      <c r="J41" s="16">
        <v>70</v>
      </c>
      <c r="K41" s="49">
        <f t="shared" ref="K41:K48" si="6">+(H41+4*I41+J41)/6</f>
        <v>61</v>
      </c>
    </row>
    <row r="42" spans="1:11" ht="15.75" customHeight="1" x14ac:dyDescent="0.2">
      <c r="B42" s="102"/>
      <c r="C42" s="22"/>
      <c r="D42" s="18"/>
      <c r="E42" s="18" t="s">
        <v>25</v>
      </c>
      <c r="F42" s="36">
        <f t="shared" si="0"/>
        <v>61</v>
      </c>
      <c r="H42" s="16">
        <v>56</v>
      </c>
      <c r="I42" s="16">
        <v>60</v>
      </c>
      <c r="J42" s="16">
        <v>70</v>
      </c>
      <c r="K42" s="49">
        <f t="shared" si="6"/>
        <v>61</v>
      </c>
    </row>
    <row r="43" spans="1:11" ht="15.75" customHeight="1" x14ac:dyDescent="0.2">
      <c r="B43" s="102"/>
      <c r="C43" s="22"/>
      <c r="D43" s="18"/>
      <c r="E43" s="18" t="s">
        <v>25</v>
      </c>
      <c r="F43" s="36">
        <f t="shared" si="0"/>
        <v>61</v>
      </c>
      <c r="H43" s="16">
        <v>56</v>
      </c>
      <c r="I43" s="16">
        <v>60</v>
      </c>
      <c r="J43" s="16">
        <v>70</v>
      </c>
      <c r="K43" s="49">
        <f t="shared" si="6"/>
        <v>61</v>
      </c>
    </row>
    <row r="44" spans="1:11" ht="15.75" customHeight="1" x14ac:dyDescent="0.2">
      <c r="B44" s="102"/>
      <c r="C44" s="22"/>
      <c r="D44" s="18"/>
      <c r="E44" s="18" t="s">
        <v>25</v>
      </c>
      <c r="F44" s="36">
        <f t="shared" si="0"/>
        <v>61</v>
      </c>
      <c r="H44" s="16">
        <v>56</v>
      </c>
      <c r="I44" s="16">
        <v>60</v>
      </c>
      <c r="J44" s="16">
        <v>70</v>
      </c>
      <c r="K44" s="49">
        <f t="shared" si="6"/>
        <v>61</v>
      </c>
    </row>
    <row r="45" spans="1:11" ht="15.75" customHeight="1" x14ac:dyDescent="0.2">
      <c r="B45" s="102"/>
      <c r="C45" s="22"/>
      <c r="D45" s="18"/>
      <c r="E45" s="18" t="s">
        <v>25</v>
      </c>
      <c r="F45" s="36">
        <f t="shared" si="0"/>
        <v>61</v>
      </c>
      <c r="H45" s="16">
        <v>56</v>
      </c>
      <c r="I45" s="16">
        <v>60</v>
      </c>
      <c r="J45" s="16">
        <v>70</v>
      </c>
      <c r="K45" s="49">
        <f t="shared" si="6"/>
        <v>61</v>
      </c>
    </row>
    <row r="46" spans="1:11" ht="15.75" customHeight="1" x14ac:dyDescent="0.2">
      <c r="B46" s="102"/>
      <c r="C46" s="22"/>
      <c r="D46" s="18"/>
      <c r="E46" s="18" t="s">
        <v>25</v>
      </c>
      <c r="F46" s="36">
        <f t="shared" si="0"/>
        <v>61</v>
      </c>
      <c r="H46" s="16">
        <v>56</v>
      </c>
      <c r="I46" s="16">
        <v>60</v>
      </c>
      <c r="J46" s="16">
        <v>70</v>
      </c>
      <c r="K46" s="49">
        <f t="shared" si="6"/>
        <v>61</v>
      </c>
    </row>
    <row r="47" spans="1:11" ht="15.75" customHeight="1" x14ac:dyDescent="0.2">
      <c r="B47" s="102"/>
      <c r="C47" s="28"/>
      <c r="D47" s="18"/>
      <c r="E47" s="18" t="s">
        <v>25</v>
      </c>
      <c r="F47" s="36">
        <f t="shared" si="0"/>
        <v>61</v>
      </c>
      <c r="H47" s="16">
        <v>56</v>
      </c>
      <c r="I47" s="16">
        <v>60</v>
      </c>
      <c r="J47" s="16">
        <v>70</v>
      </c>
      <c r="K47" s="49">
        <f t="shared" si="6"/>
        <v>61</v>
      </c>
    </row>
    <row r="48" spans="1:11" s="27" customFormat="1" ht="12" customHeight="1" thickBot="1" x14ac:dyDescent="0.25">
      <c r="A48" s="25"/>
      <c r="B48" s="103"/>
      <c r="C48" s="29"/>
      <c r="D48" s="20"/>
      <c r="E48" s="20" t="s">
        <v>25</v>
      </c>
      <c r="F48" s="37">
        <f t="shared" si="0"/>
        <v>61</v>
      </c>
      <c r="G48" s="5"/>
      <c r="H48" s="16">
        <v>56</v>
      </c>
      <c r="I48" s="16">
        <v>60</v>
      </c>
      <c r="J48" s="16">
        <v>70</v>
      </c>
      <c r="K48" s="49">
        <f t="shared" si="6"/>
        <v>61</v>
      </c>
    </row>
    <row r="49" spans="1:11" s="27" customFormat="1" x14ac:dyDescent="0.2">
      <c r="A49" s="25"/>
      <c r="B49" s="101" t="s">
        <v>93</v>
      </c>
      <c r="C49" s="21" t="s">
        <v>84</v>
      </c>
      <c r="D49" s="26"/>
      <c r="E49" s="15" t="s">
        <v>25</v>
      </c>
      <c r="F49" s="35">
        <f t="shared" si="0"/>
        <v>61</v>
      </c>
      <c r="G49" s="5"/>
      <c r="H49" s="16">
        <v>56</v>
      </c>
      <c r="I49" s="16">
        <v>60</v>
      </c>
      <c r="J49" s="16">
        <v>70</v>
      </c>
      <c r="K49" s="49">
        <f t="shared" ref="K49:K56" si="7">+(H49+4*I49+J49)/6</f>
        <v>61</v>
      </c>
    </row>
    <row r="50" spans="1:11" ht="15.75" customHeight="1" x14ac:dyDescent="0.2">
      <c r="B50" s="102"/>
      <c r="C50" s="22" t="s">
        <v>12</v>
      </c>
      <c r="D50" s="18"/>
      <c r="E50" s="18" t="s">
        <v>25</v>
      </c>
      <c r="F50" s="36">
        <f t="shared" si="0"/>
        <v>61</v>
      </c>
      <c r="H50" s="16">
        <v>56</v>
      </c>
      <c r="I50" s="16">
        <v>60</v>
      </c>
      <c r="J50" s="16">
        <v>70</v>
      </c>
      <c r="K50" s="49">
        <f t="shared" si="7"/>
        <v>61</v>
      </c>
    </row>
    <row r="51" spans="1:11" ht="15.75" customHeight="1" x14ac:dyDescent="0.2">
      <c r="B51" s="102"/>
      <c r="C51" s="22" t="s">
        <v>94</v>
      </c>
      <c r="D51" s="18"/>
      <c r="E51" s="18" t="s">
        <v>25</v>
      </c>
      <c r="F51" s="36">
        <f t="shared" si="0"/>
        <v>61</v>
      </c>
      <c r="H51" s="16">
        <v>56</v>
      </c>
      <c r="I51" s="16">
        <v>60</v>
      </c>
      <c r="J51" s="16">
        <v>70</v>
      </c>
      <c r="K51" s="49">
        <f t="shared" si="7"/>
        <v>61</v>
      </c>
    </row>
    <row r="52" spans="1:11" ht="15.75" customHeight="1" x14ac:dyDescent="0.2">
      <c r="B52" s="102"/>
      <c r="C52" s="22" t="s">
        <v>95</v>
      </c>
      <c r="D52" s="18"/>
      <c r="E52" s="18" t="s">
        <v>25</v>
      </c>
      <c r="F52" s="36">
        <f t="shared" si="0"/>
        <v>61</v>
      </c>
      <c r="H52" s="16">
        <v>56</v>
      </c>
      <c r="I52" s="16">
        <v>60</v>
      </c>
      <c r="J52" s="16">
        <v>70</v>
      </c>
      <c r="K52" s="49">
        <f t="shared" si="7"/>
        <v>61</v>
      </c>
    </row>
    <row r="53" spans="1:11" ht="15.75" customHeight="1" x14ac:dyDescent="0.2">
      <c r="B53" s="102"/>
      <c r="C53" s="22" t="s">
        <v>96</v>
      </c>
      <c r="D53" s="18"/>
      <c r="E53" s="18" t="s">
        <v>25</v>
      </c>
      <c r="F53" s="36">
        <f t="shared" si="0"/>
        <v>61</v>
      </c>
      <c r="H53" s="16">
        <v>56</v>
      </c>
      <c r="I53" s="16">
        <v>60</v>
      </c>
      <c r="J53" s="16">
        <v>70</v>
      </c>
      <c r="K53" s="49">
        <f t="shared" si="7"/>
        <v>61</v>
      </c>
    </row>
    <row r="54" spans="1:11" ht="15.75" customHeight="1" x14ac:dyDescent="0.2">
      <c r="B54" s="102"/>
      <c r="C54" s="22"/>
      <c r="D54" s="18"/>
      <c r="E54" s="18" t="s">
        <v>25</v>
      </c>
      <c r="F54" s="36">
        <f t="shared" si="0"/>
        <v>61</v>
      </c>
      <c r="H54" s="16">
        <v>56</v>
      </c>
      <c r="I54" s="16">
        <v>60</v>
      </c>
      <c r="J54" s="16">
        <v>70</v>
      </c>
      <c r="K54" s="49">
        <f t="shared" si="7"/>
        <v>61</v>
      </c>
    </row>
    <row r="55" spans="1:11" ht="15.75" customHeight="1" x14ac:dyDescent="0.2">
      <c r="B55" s="102"/>
      <c r="C55" s="28"/>
      <c r="D55" s="18"/>
      <c r="E55" s="18" t="s">
        <v>25</v>
      </c>
      <c r="F55" s="36">
        <f t="shared" si="0"/>
        <v>61</v>
      </c>
      <c r="H55" s="16">
        <v>56</v>
      </c>
      <c r="I55" s="16">
        <v>60</v>
      </c>
      <c r="J55" s="16">
        <v>70</v>
      </c>
      <c r="K55" s="49">
        <f t="shared" si="7"/>
        <v>61</v>
      </c>
    </row>
    <row r="56" spans="1:11" s="27" customFormat="1" ht="12" customHeight="1" thickBot="1" x14ac:dyDescent="0.25">
      <c r="A56" s="25"/>
      <c r="B56" s="103"/>
      <c r="C56" s="29"/>
      <c r="D56" s="20"/>
      <c r="E56" s="20" t="s">
        <v>25</v>
      </c>
      <c r="F56" s="37">
        <f t="shared" si="0"/>
        <v>61</v>
      </c>
      <c r="G56" s="5"/>
      <c r="H56" s="16">
        <v>56</v>
      </c>
      <c r="I56" s="16">
        <v>60</v>
      </c>
      <c r="J56" s="16">
        <v>70</v>
      </c>
      <c r="K56" s="49">
        <f t="shared" si="7"/>
        <v>61</v>
      </c>
    </row>
    <row r="57" spans="1:11" s="27" customFormat="1" ht="21" customHeight="1" x14ac:dyDescent="0.2">
      <c r="A57" s="25"/>
      <c r="B57" s="98" t="s">
        <v>98</v>
      </c>
      <c r="C57" s="30" t="s">
        <v>84</v>
      </c>
      <c r="D57" s="15"/>
      <c r="E57" s="15" t="s">
        <v>25</v>
      </c>
      <c r="F57" s="35">
        <f t="shared" si="0"/>
        <v>61</v>
      </c>
      <c r="G57" s="5"/>
      <c r="H57" s="16">
        <v>56</v>
      </c>
      <c r="I57" s="16">
        <v>60</v>
      </c>
      <c r="J57" s="16">
        <v>70</v>
      </c>
      <c r="K57" s="49">
        <f t="shared" si="1"/>
        <v>61</v>
      </c>
    </row>
    <row r="58" spans="1:11" s="27" customFormat="1" ht="41.25" customHeight="1" x14ac:dyDescent="0.2">
      <c r="A58" s="25"/>
      <c r="B58" s="99"/>
      <c r="C58" s="31" t="s">
        <v>97</v>
      </c>
      <c r="D58" s="18"/>
      <c r="E58" s="18" t="s">
        <v>25</v>
      </c>
      <c r="F58" s="36">
        <f t="shared" si="0"/>
        <v>61</v>
      </c>
      <c r="G58" s="5"/>
      <c r="H58" s="16">
        <v>56</v>
      </c>
      <c r="I58" s="16">
        <v>60</v>
      </c>
      <c r="J58" s="16">
        <v>70</v>
      </c>
      <c r="K58" s="49">
        <f t="shared" si="1"/>
        <v>61</v>
      </c>
    </row>
    <row r="59" spans="1:11" s="27" customFormat="1" ht="20.25" customHeight="1" x14ac:dyDescent="0.2">
      <c r="A59" s="25"/>
      <c r="B59" s="99"/>
      <c r="C59" s="31"/>
      <c r="D59" s="18"/>
      <c r="E59" s="18" t="s">
        <v>25</v>
      </c>
      <c r="F59" s="36">
        <f t="shared" si="0"/>
        <v>61</v>
      </c>
      <c r="G59" s="5"/>
      <c r="H59" s="16">
        <v>56</v>
      </c>
      <c r="I59" s="16">
        <v>60</v>
      </c>
      <c r="J59" s="16">
        <v>70</v>
      </c>
      <c r="K59" s="49">
        <f t="shared" si="1"/>
        <v>61</v>
      </c>
    </row>
    <row r="60" spans="1:11" s="27" customFormat="1" ht="30" customHeight="1" x14ac:dyDescent="0.2">
      <c r="A60" s="25"/>
      <c r="B60" s="99"/>
      <c r="C60" s="31"/>
      <c r="D60" s="18"/>
      <c r="E60" s="18" t="s">
        <v>25</v>
      </c>
      <c r="F60" s="36">
        <f t="shared" si="0"/>
        <v>61</v>
      </c>
      <c r="G60" s="5"/>
      <c r="H60" s="16">
        <v>56</v>
      </c>
      <c r="I60" s="16">
        <v>60</v>
      </c>
      <c r="J60" s="16">
        <v>70</v>
      </c>
      <c r="K60" s="49">
        <f t="shared" si="1"/>
        <v>61</v>
      </c>
    </row>
    <row r="61" spans="1:11" s="27" customFormat="1" ht="46.5" customHeight="1" thickBot="1" x14ac:dyDescent="0.25">
      <c r="A61" s="25"/>
      <c r="B61" s="100"/>
      <c r="C61" s="29"/>
      <c r="D61" s="20"/>
      <c r="E61" s="20" t="s">
        <v>25</v>
      </c>
      <c r="F61" s="37">
        <f t="shared" si="0"/>
        <v>61</v>
      </c>
      <c r="G61" s="5"/>
      <c r="H61" s="16">
        <v>56</v>
      </c>
      <c r="I61" s="16">
        <v>60</v>
      </c>
      <c r="J61" s="16">
        <v>70</v>
      </c>
      <c r="K61" s="49">
        <f t="shared" si="1"/>
        <v>61</v>
      </c>
    </row>
    <row r="62" spans="1:11" s="27" customFormat="1" ht="21" customHeight="1" x14ac:dyDescent="0.2">
      <c r="A62" s="25"/>
      <c r="B62" s="98" t="s">
        <v>99</v>
      </c>
      <c r="C62" s="30" t="s">
        <v>84</v>
      </c>
      <c r="D62" s="15"/>
      <c r="E62" s="15" t="s">
        <v>25</v>
      </c>
      <c r="F62" s="35">
        <f t="shared" si="0"/>
        <v>61</v>
      </c>
      <c r="G62" s="5"/>
      <c r="H62" s="16">
        <v>56</v>
      </c>
      <c r="I62" s="16">
        <v>60</v>
      </c>
      <c r="J62" s="16">
        <v>70</v>
      </c>
      <c r="K62" s="49">
        <f t="shared" ref="K62:K66" si="8">+(H62+4*I62+J62)/6</f>
        <v>61</v>
      </c>
    </row>
    <row r="63" spans="1:11" s="27" customFormat="1" ht="41.25" customHeight="1" x14ac:dyDescent="0.2">
      <c r="A63" s="25"/>
      <c r="B63" s="99"/>
      <c r="C63" s="31" t="s">
        <v>97</v>
      </c>
      <c r="D63" s="18"/>
      <c r="E63" s="18" t="s">
        <v>25</v>
      </c>
      <c r="F63" s="36">
        <f t="shared" si="0"/>
        <v>61</v>
      </c>
      <c r="G63" s="5"/>
      <c r="H63" s="16">
        <v>56</v>
      </c>
      <c r="I63" s="16">
        <v>60</v>
      </c>
      <c r="J63" s="16">
        <v>70</v>
      </c>
      <c r="K63" s="49">
        <f t="shared" si="8"/>
        <v>61</v>
      </c>
    </row>
    <row r="64" spans="1:11" s="27" customFormat="1" ht="20.25" customHeight="1" x14ac:dyDescent="0.2">
      <c r="A64" s="25"/>
      <c r="B64" s="99"/>
      <c r="C64" s="31"/>
      <c r="D64" s="18"/>
      <c r="E64" s="18" t="s">
        <v>25</v>
      </c>
      <c r="F64" s="36">
        <f t="shared" si="0"/>
        <v>61</v>
      </c>
      <c r="G64" s="5"/>
      <c r="H64" s="16">
        <v>56</v>
      </c>
      <c r="I64" s="16">
        <v>60</v>
      </c>
      <c r="J64" s="16">
        <v>70</v>
      </c>
      <c r="K64" s="49">
        <f t="shared" si="8"/>
        <v>61</v>
      </c>
    </row>
    <row r="65" spans="1:11" s="27" customFormat="1" ht="30" customHeight="1" x14ac:dyDescent="0.2">
      <c r="A65" s="25"/>
      <c r="B65" s="99"/>
      <c r="C65" s="31"/>
      <c r="D65" s="18"/>
      <c r="E65" s="18" t="s">
        <v>25</v>
      </c>
      <c r="F65" s="36">
        <f t="shared" si="0"/>
        <v>61</v>
      </c>
      <c r="G65" s="5"/>
      <c r="H65" s="16">
        <v>56</v>
      </c>
      <c r="I65" s="16">
        <v>60</v>
      </c>
      <c r="J65" s="16">
        <v>70</v>
      </c>
      <c r="K65" s="49">
        <f t="shared" si="8"/>
        <v>61</v>
      </c>
    </row>
    <row r="66" spans="1:11" s="27" customFormat="1" ht="46.5" customHeight="1" thickBot="1" x14ac:dyDescent="0.25">
      <c r="A66" s="25"/>
      <c r="B66" s="100"/>
      <c r="C66" s="29"/>
      <c r="D66" s="20"/>
      <c r="E66" s="20" t="s">
        <v>25</v>
      </c>
      <c r="F66" s="37">
        <f t="shared" si="0"/>
        <v>61</v>
      </c>
      <c r="G66" s="5"/>
      <c r="H66" s="16">
        <v>56</v>
      </c>
      <c r="I66" s="16">
        <v>60</v>
      </c>
      <c r="J66" s="16">
        <v>70</v>
      </c>
      <c r="K66" s="49">
        <f t="shared" si="8"/>
        <v>61</v>
      </c>
    </row>
  </sheetData>
  <sheetProtection selectLockedCells="1" selectUnlockedCells="1"/>
  <mergeCells count="13">
    <mergeCell ref="C4:C6"/>
    <mergeCell ref="E2:F2"/>
    <mergeCell ref="B22:B26"/>
    <mergeCell ref="B41:B48"/>
    <mergeCell ref="C2:C3"/>
    <mergeCell ref="D2:D3"/>
    <mergeCell ref="B62:B66"/>
    <mergeCell ref="B57:B61"/>
    <mergeCell ref="B11:B18"/>
    <mergeCell ref="B27:B32"/>
    <mergeCell ref="B33:B40"/>
    <mergeCell ref="B19:B21"/>
    <mergeCell ref="B49:B56"/>
  </mergeCells>
  <dataValidations count="1">
    <dataValidation type="list" allowBlank="1" showInputMessage="1" showErrorMessage="1" sqref="F7 E8:E10" xr:uid="{00000000-0002-0000-0100-000000000000}">
      <formula1>COMPLEJIDAD</formula1>
      <formula2>0</formula2>
    </dataValidation>
  </dataValidations>
  <printOptions horizontalCentered="1" verticalCentered="1"/>
  <pageMargins left="0.70866141732283472" right="0.70866141732283472" top="0.74803149606299213" bottom="0.6692913385826772" header="0.51181102362204722" footer="0.51181102362204722"/>
  <pageSetup scale="80" firstPageNumber="0" fitToHeight="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7"/>
  <sheetViews>
    <sheetView workbookViewId="0">
      <selection activeCell="B2" sqref="B2"/>
    </sheetView>
  </sheetViews>
  <sheetFormatPr baseColWidth="10" defaultColWidth="11.42578125" defaultRowHeight="12" x14ac:dyDescent="0.2"/>
  <cols>
    <col min="1" max="1" width="2.85546875" style="56" customWidth="1"/>
    <col min="2" max="2" width="24.7109375" style="56" customWidth="1"/>
    <col min="3" max="3" width="11.42578125" style="56"/>
    <col min="4" max="5" width="16.85546875" style="56" customWidth="1"/>
    <col min="6" max="6" width="11.42578125" style="56"/>
    <col min="7" max="7" width="18" style="56" bestFit="1" customWidth="1"/>
    <col min="8" max="8" width="23.28515625" style="56" customWidth="1"/>
    <col min="9" max="9" width="15.28515625" style="56" customWidth="1"/>
    <col min="10" max="10" width="11.42578125" style="56"/>
    <col min="11" max="11" width="15.42578125" style="56" bestFit="1" customWidth="1"/>
    <col min="12" max="16384" width="11.42578125" style="56"/>
  </cols>
  <sheetData>
    <row r="1" spans="2:15" ht="3.75" customHeight="1" x14ac:dyDescent="0.2"/>
    <row r="2" spans="2:15" x14ac:dyDescent="0.2">
      <c r="G2" s="57" t="s">
        <v>70</v>
      </c>
      <c r="H2" s="57" t="s">
        <v>67</v>
      </c>
    </row>
    <row r="3" spans="2:15" ht="56.25" customHeight="1" x14ac:dyDescent="0.2">
      <c r="B3" s="113" t="s">
        <v>38</v>
      </c>
      <c r="C3" s="113"/>
      <c r="D3" s="113"/>
      <c r="E3" s="113"/>
      <c r="F3" s="113"/>
      <c r="G3" s="90">
        <f>+'2 - IdentificacionAdaptaciones'!F9</f>
        <v>2993.3333333333335</v>
      </c>
      <c r="H3" s="88" t="s">
        <v>68</v>
      </c>
      <c r="I3" s="89" t="s">
        <v>71</v>
      </c>
      <c r="J3" s="114" t="s">
        <v>66</v>
      </c>
      <c r="K3" s="114"/>
      <c r="L3" s="114"/>
      <c r="M3" s="88" t="s">
        <v>103</v>
      </c>
      <c r="N3" s="88" t="s">
        <v>104</v>
      </c>
      <c r="O3" s="88" t="s">
        <v>105</v>
      </c>
    </row>
    <row r="4" spans="2:15" x14ac:dyDescent="0.2">
      <c r="B4" s="58" t="s">
        <v>29</v>
      </c>
      <c r="C4" s="58" t="s">
        <v>30</v>
      </c>
      <c r="D4" s="58" t="s">
        <v>31</v>
      </c>
      <c r="E4" s="58" t="s">
        <v>60</v>
      </c>
      <c r="F4" s="58" t="s">
        <v>32</v>
      </c>
      <c r="G4" s="58" t="s">
        <v>14</v>
      </c>
      <c r="H4" s="59"/>
      <c r="I4" s="59"/>
      <c r="J4" s="110"/>
      <c r="K4" s="110"/>
      <c r="L4" s="110"/>
      <c r="M4" s="59"/>
      <c r="N4" s="59"/>
      <c r="O4" s="59"/>
    </row>
    <row r="5" spans="2:15" x14ac:dyDescent="0.2">
      <c r="B5" s="111" t="s">
        <v>39</v>
      </c>
      <c r="C5" s="112">
        <v>0.15</v>
      </c>
      <c r="D5" s="60" t="s">
        <v>33</v>
      </c>
      <c r="E5" s="60" t="s">
        <v>61</v>
      </c>
      <c r="F5" s="61">
        <v>0.36620000000000003</v>
      </c>
      <c r="G5" s="62">
        <f>+$G$3*$C$5*F5</f>
        <v>164.4238</v>
      </c>
      <c r="H5" s="62" t="s">
        <v>69</v>
      </c>
      <c r="I5" s="62">
        <f>+IF(H5="SI",G5,0)</f>
        <v>164.4238</v>
      </c>
      <c r="J5" s="110"/>
      <c r="K5" s="110"/>
      <c r="L5" s="110"/>
      <c r="M5" s="59"/>
      <c r="N5" s="59"/>
      <c r="O5" s="59"/>
    </row>
    <row r="6" spans="2:15" ht="24" x14ac:dyDescent="0.2">
      <c r="B6" s="111"/>
      <c r="C6" s="112"/>
      <c r="D6" s="60" t="s">
        <v>34</v>
      </c>
      <c r="E6" s="60" t="s">
        <v>61</v>
      </c>
      <c r="F6" s="61">
        <v>9.5600000000000004E-2</v>
      </c>
      <c r="G6" s="62">
        <f>+$G$3*$C$5*F6</f>
        <v>42.924399999999999</v>
      </c>
      <c r="H6" s="62" t="s">
        <v>69</v>
      </c>
      <c r="I6" s="62">
        <f t="shared" ref="I6:I12" si="0">+IF(H6="SI",G6,0)</f>
        <v>42.924399999999999</v>
      </c>
      <c r="J6" s="110"/>
      <c r="K6" s="110"/>
      <c r="L6" s="110"/>
      <c r="M6" s="59"/>
      <c r="N6" s="59"/>
      <c r="O6" s="59"/>
    </row>
    <row r="7" spans="2:15" x14ac:dyDescent="0.2">
      <c r="B7" s="111"/>
      <c r="C7" s="112"/>
      <c r="D7" s="60" t="s">
        <v>35</v>
      </c>
      <c r="E7" s="60" t="s">
        <v>61</v>
      </c>
      <c r="F7" s="61">
        <v>0.23899999999999999</v>
      </c>
      <c r="G7" s="62">
        <f>+$G$3*$C$5*F7</f>
        <v>107.31099999999999</v>
      </c>
      <c r="H7" s="62" t="s">
        <v>69</v>
      </c>
      <c r="I7" s="62">
        <f t="shared" si="0"/>
        <v>107.31099999999999</v>
      </c>
      <c r="J7" s="110"/>
      <c r="K7" s="110"/>
      <c r="L7" s="110"/>
      <c r="M7" s="59"/>
      <c r="N7" s="59"/>
      <c r="O7" s="59"/>
    </row>
    <row r="8" spans="2:15" ht="24" x14ac:dyDescent="0.2">
      <c r="B8" s="111"/>
      <c r="C8" s="112"/>
      <c r="D8" s="60" t="s">
        <v>36</v>
      </c>
      <c r="E8" s="60" t="s">
        <v>61</v>
      </c>
      <c r="F8" s="61">
        <v>0.23899999999999999</v>
      </c>
      <c r="G8" s="62">
        <f>+$G$3*$C$5*F8</f>
        <v>107.31099999999999</v>
      </c>
      <c r="H8" s="62" t="s">
        <v>69</v>
      </c>
      <c r="I8" s="62">
        <f t="shared" si="0"/>
        <v>107.31099999999999</v>
      </c>
      <c r="J8" s="110"/>
      <c r="K8" s="110"/>
      <c r="L8" s="110"/>
      <c r="M8" s="59"/>
      <c r="N8" s="59"/>
      <c r="O8" s="59"/>
    </row>
    <row r="9" spans="2:15" x14ac:dyDescent="0.2">
      <c r="B9" s="111"/>
      <c r="C9" s="112"/>
      <c r="D9" s="60" t="s">
        <v>37</v>
      </c>
      <c r="E9" s="60" t="s">
        <v>61</v>
      </c>
      <c r="F9" s="61">
        <v>6.0199999999999997E-2</v>
      </c>
      <c r="G9" s="62">
        <f>+$G$3*$C$5*F9</f>
        <v>27.029799999999998</v>
      </c>
      <c r="H9" s="62" t="s">
        <v>80</v>
      </c>
      <c r="I9" s="62">
        <f t="shared" si="0"/>
        <v>0</v>
      </c>
      <c r="J9" s="110"/>
      <c r="K9" s="110"/>
      <c r="L9" s="110"/>
      <c r="M9" s="59"/>
      <c r="N9" s="59"/>
      <c r="O9" s="59"/>
    </row>
    <row r="10" spans="2:15" ht="24" x14ac:dyDescent="0.2">
      <c r="B10" s="60" t="s">
        <v>64</v>
      </c>
      <c r="C10" s="61">
        <v>0.15</v>
      </c>
      <c r="D10" s="60" t="s">
        <v>62</v>
      </c>
      <c r="E10" s="60" t="s">
        <v>61</v>
      </c>
      <c r="F10" s="61">
        <v>1</v>
      </c>
      <c r="G10" s="62">
        <f>+$G$3*$C$10*F10</f>
        <v>449</v>
      </c>
      <c r="H10" s="62" t="s">
        <v>80</v>
      </c>
      <c r="I10" s="62">
        <f t="shared" si="0"/>
        <v>0</v>
      </c>
      <c r="J10" s="110"/>
      <c r="K10" s="110"/>
      <c r="L10" s="110"/>
      <c r="M10" s="59"/>
      <c r="N10" s="59"/>
      <c r="O10" s="59"/>
    </row>
    <row r="11" spans="2:15" ht="12.75" customHeight="1" x14ac:dyDescent="0.2">
      <c r="B11" s="60" t="s">
        <v>65</v>
      </c>
      <c r="C11" s="61">
        <v>0.12</v>
      </c>
      <c r="D11" s="60" t="s">
        <v>62</v>
      </c>
      <c r="E11" s="60" t="s">
        <v>63</v>
      </c>
      <c r="F11" s="61">
        <v>1</v>
      </c>
      <c r="G11" s="62">
        <f>+$G$3*$C$11*F11</f>
        <v>359.2</v>
      </c>
      <c r="H11" s="62" t="s">
        <v>69</v>
      </c>
      <c r="I11" s="62">
        <f t="shared" si="0"/>
        <v>359.2</v>
      </c>
      <c r="J11" s="110"/>
      <c r="K11" s="110"/>
      <c r="L11" s="110"/>
      <c r="M11" s="59"/>
      <c r="N11" s="59"/>
      <c r="O11" s="59"/>
    </row>
    <row r="12" spans="2:15" ht="12.75" customHeight="1" x14ac:dyDescent="0.2">
      <c r="B12" s="60" t="s">
        <v>40</v>
      </c>
      <c r="C12" s="61">
        <v>0.45</v>
      </c>
      <c r="D12" s="60" t="s">
        <v>62</v>
      </c>
      <c r="E12" s="60" t="s">
        <v>63</v>
      </c>
      <c r="F12" s="61">
        <v>1</v>
      </c>
      <c r="G12" s="62">
        <f>+$G$3*$C$12*F12</f>
        <v>1347</v>
      </c>
      <c r="H12" s="62" t="s">
        <v>69</v>
      </c>
      <c r="I12" s="62">
        <f t="shared" si="0"/>
        <v>1347</v>
      </c>
      <c r="J12" s="110"/>
      <c r="K12" s="110"/>
      <c r="L12" s="110"/>
      <c r="M12" s="59"/>
      <c r="N12" s="59"/>
      <c r="O12" s="59"/>
    </row>
    <row r="13" spans="2:15" ht="12.75" customHeight="1" x14ac:dyDescent="0.2">
      <c r="B13" s="60" t="s">
        <v>41</v>
      </c>
      <c r="C13" s="61">
        <v>0.13</v>
      </c>
      <c r="D13" s="60" t="s">
        <v>62</v>
      </c>
      <c r="E13" s="60" t="s">
        <v>63</v>
      </c>
      <c r="F13" s="61">
        <v>1</v>
      </c>
      <c r="G13" s="62">
        <f>+$G$3*$C$13*F13</f>
        <v>389.13333333333338</v>
      </c>
      <c r="H13" s="62" t="s">
        <v>69</v>
      </c>
      <c r="I13" s="62">
        <f t="shared" ref="I13" si="1">+IF(H13="SI",G13,0)</f>
        <v>389.13333333333338</v>
      </c>
      <c r="J13" s="110"/>
      <c r="K13" s="110"/>
      <c r="L13" s="110"/>
      <c r="M13" s="59"/>
      <c r="N13" s="59"/>
      <c r="O13" s="59"/>
    </row>
    <row r="14" spans="2:15" ht="57.75" customHeight="1" x14ac:dyDescent="0.2">
      <c r="B14" s="71" t="s">
        <v>101</v>
      </c>
      <c r="C14" s="72"/>
      <c r="D14" s="73"/>
      <c r="E14" s="73"/>
      <c r="F14" s="61"/>
      <c r="G14" s="62"/>
      <c r="H14" s="62" t="s">
        <v>69</v>
      </c>
      <c r="I14" s="63" t="s">
        <v>102</v>
      </c>
      <c r="J14" s="116" t="s">
        <v>113</v>
      </c>
      <c r="K14" s="116"/>
      <c r="L14" s="116"/>
      <c r="M14" s="66"/>
      <c r="N14" s="66"/>
      <c r="O14" s="66"/>
    </row>
    <row r="15" spans="2:15" x14ac:dyDescent="0.2">
      <c r="B15" s="67"/>
      <c r="C15" s="74">
        <f>+SUM(C5:C14)</f>
        <v>1</v>
      </c>
      <c r="D15" s="68"/>
      <c r="E15" s="69"/>
      <c r="F15" s="70">
        <f>+G3-G15</f>
        <v>0</v>
      </c>
      <c r="G15" s="64">
        <f>+SUM(G5:G14)</f>
        <v>2993.333333333333</v>
      </c>
      <c r="H15" s="64"/>
      <c r="I15" s="65">
        <f>+SUM(I5:I14)</f>
        <v>2517.3035333333332</v>
      </c>
      <c r="J15" s="67"/>
      <c r="K15" s="68"/>
      <c r="L15" s="68"/>
      <c r="M15" s="68"/>
      <c r="N15" s="68"/>
      <c r="O15" s="69"/>
    </row>
    <row r="16" spans="2:15" ht="16.5" customHeight="1" x14ac:dyDescent="0.2"/>
    <row r="17" spans="2:15" ht="85.5" customHeight="1" x14ac:dyDescent="0.2">
      <c r="B17" s="115" t="s">
        <v>81</v>
      </c>
      <c r="C17" s="115"/>
      <c r="D17" s="115"/>
      <c r="E17" s="115"/>
      <c r="F17" s="115"/>
      <c r="G17" s="48"/>
      <c r="H17" s="91">
        <v>110000</v>
      </c>
      <c r="I17" s="92">
        <f>+I15*H17</f>
        <v>276903388.66666663</v>
      </c>
      <c r="J17" s="117" t="s">
        <v>116</v>
      </c>
      <c r="K17" s="117"/>
      <c r="L17" s="117"/>
      <c r="M17" s="117"/>
      <c r="N17" s="117"/>
      <c r="O17" s="117"/>
    </row>
  </sheetData>
  <mergeCells count="17">
    <mergeCell ref="B17:F17"/>
    <mergeCell ref="J13:L13"/>
    <mergeCell ref="J8:L8"/>
    <mergeCell ref="J9:L9"/>
    <mergeCell ref="J10:L10"/>
    <mergeCell ref="J11:L11"/>
    <mergeCell ref="J12:L12"/>
    <mergeCell ref="J14:L14"/>
    <mergeCell ref="J17:O17"/>
    <mergeCell ref="J7:L7"/>
    <mergeCell ref="B5:B9"/>
    <mergeCell ref="C5:C9"/>
    <mergeCell ref="B3:F3"/>
    <mergeCell ref="J3:L3"/>
    <mergeCell ref="J4:L4"/>
    <mergeCell ref="J5:L5"/>
    <mergeCell ref="J6:L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R21"/>
  <sheetViews>
    <sheetView tabSelected="1" workbookViewId="0">
      <selection activeCell="R21" sqref="R21"/>
    </sheetView>
  </sheetViews>
  <sheetFormatPr baseColWidth="10" defaultColWidth="11.42578125" defaultRowHeight="12" x14ac:dyDescent="0.2"/>
  <cols>
    <col min="1" max="1" width="3" style="56" customWidth="1"/>
    <col min="2" max="2" width="31.42578125" style="56" bestFit="1" customWidth="1"/>
    <col min="3" max="3" width="15.28515625" style="56" bestFit="1" customWidth="1"/>
    <col min="4" max="7" width="11.42578125" style="56"/>
    <col min="8" max="8" width="14.42578125" style="56" bestFit="1" customWidth="1"/>
    <col min="9" max="11" width="11.42578125" style="56"/>
    <col min="12" max="12" width="16.42578125" style="56" bestFit="1" customWidth="1"/>
    <col min="13" max="16384" width="11.42578125" style="56"/>
  </cols>
  <sheetData>
    <row r="2" spans="2:18" x14ac:dyDescent="0.2">
      <c r="J2" s="118" t="s">
        <v>76</v>
      </c>
      <c r="K2" s="118"/>
      <c r="L2" s="118"/>
      <c r="M2" s="119" t="s">
        <v>78</v>
      </c>
      <c r="N2" s="119"/>
      <c r="O2" s="119"/>
      <c r="P2" s="118" t="s">
        <v>79</v>
      </c>
      <c r="Q2" s="118"/>
      <c r="R2" s="118"/>
    </row>
    <row r="3" spans="2:18" ht="24" x14ac:dyDescent="0.2">
      <c r="B3" s="75"/>
      <c r="C3" s="76" t="s">
        <v>72</v>
      </c>
      <c r="D3" s="76" t="s">
        <v>45</v>
      </c>
      <c r="E3" s="76" t="s">
        <v>46</v>
      </c>
      <c r="F3" s="76" t="s">
        <v>47</v>
      </c>
      <c r="G3" s="76" t="s">
        <v>48</v>
      </c>
      <c r="H3" s="76" t="s">
        <v>73</v>
      </c>
      <c r="I3" s="76" t="s">
        <v>49</v>
      </c>
      <c r="J3" s="77" t="s">
        <v>82</v>
      </c>
      <c r="K3" s="77" t="s">
        <v>77</v>
      </c>
      <c r="L3" s="77" t="s">
        <v>73</v>
      </c>
      <c r="M3" s="77" t="s">
        <v>82</v>
      </c>
      <c r="N3" s="77" t="s">
        <v>77</v>
      </c>
      <c r="O3" s="77" t="s">
        <v>73</v>
      </c>
      <c r="P3" s="77" t="s">
        <v>82</v>
      </c>
      <c r="Q3" s="77" t="s">
        <v>77</v>
      </c>
      <c r="R3" s="77" t="s">
        <v>73</v>
      </c>
    </row>
    <row r="4" spans="2:18" x14ac:dyDescent="0.2">
      <c r="B4" s="78" t="s">
        <v>53</v>
      </c>
      <c r="C4" s="7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</row>
    <row r="5" spans="2:18" ht="24" x14ac:dyDescent="0.2">
      <c r="B5" s="78" t="s">
        <v>107</v>
      </c>
      <c r="C5" s="7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2:18" x14ac:dyDescent="0.2">
      <c r="B6" s="78" t="s">
        <v>111</v>
      </c>
      <c r="C6" s="7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</row>
    <row r="7" spans="2:18" ht="24" x14ac:dyDescent="0.2">
      <c r="B7" s="78" t="s">
        <v>121</v>
      </c>
      <c r="C7" s="7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</row>
    <row r="8" spans="2:18" x14ac:dyDescent="0.2">
      <c r="B8" s="78" t="s">
        <v>50</v>
      </c>
      <c r="C8" s="7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</row>
    <row r="9" spans="2:18" x14ac:dyDescent="0.2">
      <c r="B9" s="78" t="s">
        <v>51</v>
      </c>
      <c r="C9" s="7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</row>
    <row r="10" spans="2:18" x14ac:dyDescent="0.2">
      <c r="B10" s="78" t="s">
        <v>106</v>
      </c>
      <c r="C10" s="7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</row>
    <row r="11" spans="2:18" x14ac:dyDescent="0.2">
      <c r="B11" s="78" t="s">
        <v>52</v>
      </c>
      <c r="C11" s="7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</row>
    <row r="12" spans="2:18" x14ac:dyDescent="0.2">
      <c r="B12" s="78" t="s">
        <v>54</v>
      </c>
      <c r="C12" s="7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</row>
    <row r="13" spans="2:18" x14ac:dyDescent="0.2">
      <c r="B13" s="78" t="s">
        <v>55</v>
      </c>
      <c r="C13" s="7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</row>
    <row r="14" spans="2:18" x14ac:dyDescent="0.2">
      <c r="B14" s="78" t="s">
        <v>56</v>
      </c>
      <c r="C14" s="7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</row>
    <row r="15" spans="2:18" x14ac:dyDescent="0.2">
      <c r="B15" s="78" t="s">
        <v>57</v>
      </c>
      <c r="C15" s="7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</row>
    <row r="16" spans="2:18" x14ac:dyDescent="0.2">
      <c r="B16" s="78" t="s">
        <v>58</v>
      </c>
      <c r="C16" s="7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</row>
    <row r="17" spans="2:18" x14ac:dyDescent="0.2">
      <c r="B17" s="78" t="s">
        <v>59</v>
      </c>
      <c r="C17" s="79"/>
      <c r="D17" s="59"/>
      <c r="E17" s="59"/>
      <c r="F17" s="59"/>
      <c r="G17" s="59"/>
      <c r="H17" s="59"/>
      <c r="I17" s="59"/>
      <c r="J17" s="59"/>
      <c r="K17" s="59"/>
      <c r="L17" s="80"/>
      <c r="M17" s="59"/>
      <c r="N17" s="59"/>
      <c r="O17" s="80"/>
      <c r="P17" s="59"/>
      <c r="Q17" s="59"/>
      <c r="R17" s="80"/>
    </row>
    <row r="18" spans="2:18" ht="16.5" customHeight="1" x14ac:dyDescent="0.2">
      <c r="B18" s="78"/>
      <c r="C18" s="79"/>
      <c r="D18" s="59"/>
      <c r="E18" s="59"/>
      <c r="F18" s="59"/>
      <c r="G18" s="59"/>
      <c r="H18" s="59"/>
      <c r="I18" s="59"/>
      <c r="J18" s="59"/>
      <c r="K18" s="59"/>
      <c r="L18" s="80"/>
      <c r="M18" s="59"/>
      <c r="N18" s="59"/>
      <c r="O18" s="80"/>
      <c r="P18" s="59"/>
      <c r="Q18" s="59"/>
      <c r="R18" s="80"/>
    </row>
    <row r="19" spans="2:18" x14ac:dyDescent="0.2">
      <c r="B19" s="78" t="s">
        <v>112</v>
      </c>
      <c r="C19" s="7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</row>
    <row r="20" spans="2:18" x14ac:dyDescent="0.2">
      <c r="B20" s="81" t="s">
        <v>74</v>
      </c>
      <c r="C20" s="82">
        <f>+SUM(C4:C19)</f>
        <v>0</v>
      </c>
      <c r="D20" s="81"/>
      <c r="E20" s="81"/>
      <c r="F20" s="81"/>
      <c r="G20" s="81"/>
      <c r="H20" s="82">
        <f>+SUM(H4:H19)</f>
        <v>0</v>
      </c>
      <c r="I20" s="81"/>
      <c r="J20" s="81"/>
      <c r="K20" s="81">
        <f>+SUM(K4:K19)</f>
        <v>0</v>
      </c>
      <c r="L20" s="81">
        <f>+SUM(L4:L19)</f>
        <v>0</v>
      </c>
      <c r="M20" s="81"/>
      <c r="N20" s="81">
        <f>+SUM(N4:N19)</f>
        <v>0</v>
      </c>
      <c r="O20" s="81">
        <f>+SUM(O4:O19)</f>
        <v>0</v>
      </c>
      <c r="P20" s="81"/>
      <c r="Q20" s="81">
        <f>+SUM(Q4:Q19)</f>
        <v>0</v>
      </c>
      <c r="R20" s="81">
        <f>+SUM(R4:R19)</f>
        <v>0</v>
      </c>
    </row>
    <row r="21" spans="2:18" x14ac:dyDescent="0.2">
      <c r="B21" s="83" t="s">
        <v>75</v>
      </c>
      <c r="H21" s="93">
        <f>+C20-H20</f>
        <v>0</v>
      </c>
      <c r="L21" s="93">
        <f>+F20-L20</f>
        <v>0</v>
      </c>
      <c r="O21" s="93">
        <f>+H20-O20</f>
        <v>0</v>
      </c>
      <c r="R21" s="93">
        <f>+K20-R20</f>
        <v>0</v>
      </c>
    </row>
  </sheetData>
  <mergeCells count="3">
    <mergeCell ref="J2:L2"/>
    <mergeCell ref="M2:O2"/>
    <mergeCell ref="P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1- Actores</vt:lpstr>
      <vt:lpstr>2 - IdentificacionAdaptaciones</vt:lpstr>
      <vt:lpstr>EstimaciónRolesCosto</vt:lpstr>
      <vt:lpstr>Cronograma</vt:lpstr>
      <vt:lpstr>'2 - IdentificacionAdaptaciones'!__xlnm._FilterDatabase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Osorio Villada, Fabio Hernan</dc:creator>
  <cp:lastModifiedBy>Usuario</cp:lastModifiedBy>
  <cp:lastPrinted>2014-09-19T13:35:09Z</cp:lastPrinted>
  <dcterms:created xsi:type="dcterms:W3CDTF">2013-08-16T01:47:52Z</dcterms:created>
  <dcterms:modified xsi:type="dcterms:W3CDTF">2019-08-02T22:16:17Z</dcterms:modified>
</cp:coreProperties>
</file>